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24915" windowHeight="11925" activeTab="8"/>
  </bookViews>
  <sheets>
    <sheet name="Description" sheetId="1" r:id="rId1"/>
    <sheet name="Interesting cases" sheetId="2" r:id="rId2"/>
    <sheet name="Table A-1" sheetId="4" r:id="rId3"/>
    <sheet name="Table A-2" sheetId="3" r:id="rId4"/>
    <sheet name="Table A-3" sheetId="5" r:id="rId5"/>
    <sheet name="Table A-4" sheetId="6" r:id="rId6"/>
    <sheet name="Table A-5" sheetId="7" r:id="rId7"/>
    <sheet name="Table A-14" sheetId="8" r:id="rId8"/>
    <sheet name="A-14 check" sheetId="9" r:id="rId9"/>
  </sheets>
  <calcPr calcId="145621"/>
</workbook>
</file>

<file path=xl/calcChain.xml><?xml version="1.0" encoding="utf-8"?>
<calcChain xmlns="http://schemas.openxmlformats.org/spreadsheetml/2006/main">
  <c r="H63" i="2" l="1"/>
  <c r="G61" i="2"/>
  <c r="H61" i="2" s="1"/>
  <c r="F63" i="2"/>
  <c r="O13" i="9" l="1"/>
  <c r="N13" i="9"/>
  <c r="O12" i="9"/>
  <c r="N12" i="9"/>
  <c r="M12" i="9"/>
  <c r="L12" i="9"/>
  <c r="O11" i="9"/>
  <c r="N11" i="9"/>
  <c r="M11" i="9"/>
  <c r="L11" i="9"/>
  <c r="K11" i="9"/>
  <c r="J11" i="9"/>
  <c r="O10" i="9"/>
  <c r="N10" i="9"/>
  <c r="M10" i="9"/>
  <c r="L10" i="9"/>
  <c r="K10" i="9"/>
  <c r="J10" i="9"/>
  <c r="I10" i="9"/>
  <c r="H10" i="9"/>
  <c r="O9" i="9"/>
  <c r="N9" i="9"/>
  <c r="M9" i="9"/>
  <c r="L9" i="9"/>
  <c r="K9" i="9"/>
  <c r="J9" i="9"/>
  <c r="I9" i="9"/>
  <c r="H9" i="9"/>
  <c r="G9" i="9"/>
  <c r="O8" i="9"/>
  <c r="N8" i="9"/>
  <c r="M8" i="9"/>
  <c r="L8" i="9"/>
  <c r="K8" i="9"/>
  <c r="J8" i="9"/>
  <c r="I8" i="9"/>
  <c r="H8" i="9"/>
  <c r="G8" i="9"/>
  <c r="F8" i="9"/>
  <c r="O7" i="9"/>
  <c r="N7" i="9"/>
  <c r="M7" i="9"/>
  <c r="L7" i="9"/>
  <c r="K7" i="9"/>
  <c r="J7" i="9"/>
  <c r="I7" i="9"/>
  <c r="H7" i="9"/>
  <c r="G7" i="9"/>
  <c r="F7" i="9"/>
  <c r="E7" i="9"/>
  <c r="D7" i="9"/>
  <c r="O6" i="9"/>
  <c r="N6" i="9"/>
  <c r="M6" i="9"/>
  <c r="L6" i="9"/>
  <c r="K6" i="9"/>
  <c r="J6" i="9"/>
  <c r="I6" i="9"/>
  <c r="H6" i="9"/>
  <c r="G6" i="9"/>
  <c r="F6" i="9"/>
  <c r="E6" i="9"/>
  <c r="D6" i="9"/>
  <c r="C6" i="9"/>
  <c r="O5" i="9"/>
  <c r="N5" i="9"/>
  <c r="M5" i="9"/>
  <c r="L5" i="9"/>
  <c r="K5" i="9"/>
  <c r="J5" i="9"/>
  <c r="I5" i="9"/>
  <c r="H5" i="9"/>
  <c r="G5" i="9"/>
  <c r="F5" i="9"/>
  <c r="E5" i="9"/>
  <c r="D5" i="9"/>
  <c r="C5" i="9"/>
  <c r="O4" i="9"/>
  <c r="N4" i="9"/>
  <c r="M4" i="9"/>
  <c r="L4" i="9"/>
  <c r="K4" i="9"/>
  <c r="J4" i="9"/>
  <c r="I4" i="9"/>
  <c r="H4" i="9"/>
  <c r="G4" i="9"/>
  <c r="F4" i="9"/>
  <c r="E4" i="9"/>
  <c r="D4" i="9"/>
  <c r="C4" i="9"/>
  <c r="O3" i="9"/>
  <c r="N3" i="9"/>
  <c r="M3" i="9"/>
  <c r="L3" i="9"/>
  <c r="K3" i="9"/>
  <c r="J3" i="9"/>
  <c r="I3" i="9"/>
  <c r="H3" i="9"/>
  <c r="G3" i="9"/>
  <c r="F3" i="9"/>
  <c r="E3" i="9"/>
  <c r="D3" i="9"/>
  <c r="C3" i="9"/>
  <c r="B3" i="9"/>
  <c r="O2" i="9"/>
  <c r="N2" i="9"/>
  <c r="M2" i="9"/>
  <c r="L2" i="9"/>
  <c r="K2" i="9"/>
  <c r="J2" i="9"/>
  <c r="I2" i="9"/>
  <c r="H2" i="9"/>
  <c r="G2" i="9"/>
  <c r="F2" i="9"/>
  <c r="E2" i="9"/>
  <c r="D2" i="9"/>
  <c r="C2" i="9"/>
  <c r="B2" i="9"/>
  <c r="A13" i="9"/>
  <c r="A12" i="9"/>
  <c r="A11" i="9"/>
  <c r="A10" i="9"/>
  <c r="A9" i="9"/>
  <c r="A8" i="9"/>
  <c r="A7" i="9"/>
  <c r="A6" i="9"/>
  <c r="A5" i="9"/>
  <c r="A4" i="9"/>
  <c r="A3" i="9"/>
  <c r="A2" i="9"/>
  <c r="A4" i="8"/>
  <c r="A5" i="8" s="1"/>
  <c r="A6" i="8" s="1"/>
  <c r="A7" i="8" s="1"/>
  <c r="A8" i="8" s="1"/>
  <c r="A9" i="8" s="1"/>
  <c r="A10" i="8" s="1"/>
  <c r="A11" i="8" s="1"/>
  <c r="A12" i="8" s="1"/>
  <c r="A13" i="8" s="1"/>
  <c r="A14" i="8" s="1"/>
  <c r="A15" i="8" s="1"/>
  <c r="A16" i="8" s="1"/>
  <c r="A17" i="8" s="1"/>
  <c r="A18" i="8" s="1"/>
  <c r="A19" i="8" s="1"/>
  <c r="A20" i="8" s="1"/>
  <c r="A21" i="8" s="1"/>
  <c r="A22" i="8" s="1"/>
  <c r="A23" i="8" s="1"/>
  <c r="O26" i="8"/>
  <c r="L26" i="8" l="1"/>
  <c r="J26" i="8"/>
  <c r="I26" i="8"/>
  <c r="H26" i="8"/>
  <c r="H31" i="8" s="1"/>
  <c r="H33" i="8" s="1"/>
  <c r="O34" i="8"/>
  <c r="O41" i="8" s="1"/>
  <c r="O48" i="8" s="1"/>
  <c r="O55" i="8" s="1"/>
  <c r="O62" i="8" s="1"/>
  <c r="O69" i="8" s="1"/>
  <c r="O76" i="8" s="1"/>
  <c r="O83" i="8" s="1"/>
  <c r="O90" i="8" s="1"/>
  <c r="O97" i="8" s="1"/>
  <c r="O31" i="8"/>
  <c r="O30" i="8"/>
  <c r="N41" i="8"/>
  <c r="N48" i="8" s="1"/>
  <c r="N55" i="8" s="1"/>
  <c r="N62" i="8" s="1"/>
  <c r="N69" i="8" s="1"/>
  <c r="N76" i="8" s="1"/>
  <c r="N83" i="8" s="1"/>
  <c r="N90" i="8" s="1"/>
  <c r="N34" i="8"/>
  <c r="N30" i="8"/>
  <c r="N32" i="8" s="1"/>
  <c r="M41" i="8"/>
  <c r="M48" i="8" s="1"/>
  <c r="M55" i="8" s="1"/>
  <c r="M62" i="8" s="1"/>
  <c r="M69" i="8" s="1"/>
  <c r="M76" i="8" s="1"/>
  <c r="M83" i="8" s="1"/>
  <c r="M90" i="8" s="1"/>
  <c r="M37" i="8"/>
  <c r="M44" i="8" s="1"/>
  <c r="M51" i="8" s="1"/>
  <c r="M58" i="8" s="1"/>
  <c r="M65" i="8" s="1"/>
  <c r="M72" i="8" s="1"/>
  <c r="M79" i="8" s="1"/>
  <c r="M86" i="8" s="1"/>
  <c r="M93" i="8" s="1"/>
  <c r="M34" i="8"/>
  <c r="M30" i="8"/>
  <c r="M26" i="8" s="1"/>
  <c r="M31" i="8" s="1"/>
  <c r="L41" i="8"/>
  <c r="L48" i="8" s="1"/>
  <c r="L55" i="8" s="1"/>
  <c r="L62" i="8" s="1"/>
  <c r="L69" i="8" s="1"/>
  <c r="L76" i="8" s="1"/>
  <c r="L83" i="8" s="1"/>
  <c r="L34" i="8"/>
  <c r="L32" i="8"/>
  <c r="L31" i="8"/>
  <c r="L33" i="8" s="1"/>
  <c r="L3" i="8" s="1"/>
  <c r="L30" i="8"/>
  <c r="L37" i="8" s="1"/>
  <c r="L44" i="8" s="1"/>
  <c r="L51" i="8" s="1"/>
  <c r="L58" i="8" s="1"/>
  <c r="L65" i="8" s="1"/>
  <c r="L72" i="8" s="1"/>
  <c r="L79" i="8" s="1"/>
  <c r="L86" i="8" s="1"/>
  <c r="K55" i="8"/>
  <c r="K62" i="8" s="1"/>
  <c r="K69" i="8" s="1"/>
  <c r="K76" i="8" s="1"/>
  <c r="K83" i="8" s="1"/>
  <c r="K41" i="8"/>
  <c r="K48" i="8" s="1"/>
  <c r="K34" i="8"/>
  <c r="K30" i="8"/>
  <c r="K32" i="8" s="1"/>
  <c r="J48" i="8"/>
  <c r="J55" i="8" s="1"/>
  <c r="J62" i="8" s="1"/>
  <c r="J69" i="8" s="1"/>
  <c r="J76" i="8" s="1"/>
  <c r="J34" i="8"/>
  <c r="J41" i="8" s="1"/>
  <c r="J31" i="8"/>
  <c r="J30" i="8"/>
  <c r="I55" i="8"/>
  <c r="I62" i="8" s="1"/>
  <c r="I69" i="8" s="1"/>
  <c r="I76" i="8" s="1"/>
  <c r="I41" i="8"/>
  <c r="I48" i="8" s="1"/>
  <c r="I37" i="8"/>
  <c r="I44" i="8" s="1"/>
  <c r="I51" i="8" s="1"/>
  <c r="I58" i="8" s="1"/>
  <c r="I65" i="8" s="1"/>
  <c r="I72" i="8" s="1"/>
  <c r="I79" i="8" s="1"/>
  <c r="I35" i="8"/>
  <c r="I34" i="8"/>
  <c r="I32" i="8"/>
  <c r="I31" i="8"/>
  <c r="I33" i="8" s="1"/>
  <c r="I3" i="8" s="1"/>
  <c r="I30" i="8"/>
  <c r="H55" i="8"/>
  <c r="H62" i="8" s="1"/>
  <c r="H69" i="8" s="1"/>
  <c r="H41" i="8"/>
  <c r="H48" i="8" s="1"/>
  <c r="H37" i="8"/>
  <c r="H44" i="8" s="1"/>
  <c r="H51" i="8" s="1"/>
  <c r="H58" i="8" s="1"/>
  <c r="H65" i="8" s="1"/>
  <c r="H72" i="8" s="1"/>
  <c r="H34" i="8"/>
  <c r="H32" i="8"/>
  <c r="H30" i="8"/>
  <c r="D41" i="8"/>
  <c r="D48" i="8" s="1"/>
  <c r="C37" i="8"/>
  <c r="C44" i="8" s="1"/>
  <c r="C51" i="8" s="1"/>
  <c r="G34" i="8"/>
  <c r="G41" i="8" s="1"/>
  <c r="G48" i="8" s="1"/>
  <c r="G55" i="8" s="1"/>
  <c r="G62" i="8" s="1"/>
  <c r="G69" i="8" s="1"/>
  <c r="F34" i="8"/>
  <c r="F41" i="8" s="1"/>
  <c r="F48" i="8" s="1"/>
  <c r="F55" i="8" s="1"/>
  <c r="F62" i="8" s="1"/>
  <c r="E34" i="8"/>
  <c r="E41" i="8" s="1"/>
  <c r="E48" i="8" s="1"/>
  <c r="E55" i="8" s="1"/>
  <c r="D34" i="8"/>
  <c r="C34" i="8"/>
  <c r="C41" i="8" s="1"/>
  <c r="C48" i="8" s="1"/>
  <c r="B34" i="8"/>
  <c r="B41" i="8" s="1"/>
  <c r="C32" i="8"/>
  <c r="G30" i="8"/>
  <c r="G37" i="8" s="1"/>
  <c r="G44" i="8" s="1"/>
  <c r="G51" i="8" s="1"/>
  <c r="G58" i="8" s="1"/>
  <c r="G65" i="8" s="1"/>
  <c r="G72" i="8" s="1"/>
  <c r="F30" i="8"/>
  <c r="F26" i="8" s="1"/>
  <c r="F31" i="8" s="1"/>
  <c r="E30" i="8"/>
  <c r="E32" i="8" s="1"/>
  <c r="D30" i="8"/>
  <c r="D37" i="8" s="1"/>
  <c r="D44" i="8" s="1"/>
  <c r="D51" i="8" s="1"/>
  <c r="C30" i="8"/>
  <c r="B30" i="8"/>
  <c r="B26" i="8" s="1"/>
  <c r="B31" i="8" s="1"/>
  <c r="D26" i="8"/>
  <c r="D31" i="8" s="1"/>
  <c r="C26" i="8"/>
  <c r="C31" i="8" s="1"/>
  <c r="M33" i="8" l="1"/>
  <c r="M3" i="8" s="1"/>
  <c r="K37" i="8"/>
  <c r="K44" i="8" s="1"/>
  <c r="K51" i="8" s="1"/>
  <c r="K58" i="8" s="1"/>
  <c r="K65" i="8" s="1"/>
  <c r="K72" i="8" s="1"/>
  <c r="K79" i="8" s="1"/>
  <c r="K86" i="8" s="1"/>
  <c r="K26" i="8"/>
  <c r="K31" i="8" s="1"/>
  <c r="K33" i="8" s="1"/>
  <c r="K3" i="8" s="1"/>
  <c r="M32" i="8"/>
  <c r="N37" i="8"/>
  <c r="N44" i="8" s="1"/>
  <c r="N51" i="8" s="1"/>
  <c r="N58" i="8" s="1"/>
  <c r="N65" i="8" s="1"/>
  <c r="N72" i="8" s="1"/>
  <c r="N79" i="8" s="1"/>
  <c r="N86" i="8" s="1"/>
  <c r="N93" i="8" s="1"/>
  <c r="N26" i="8"/>
  <c r="N31" i="8" s="1"/>
  <c r="N33" i="8" s="1"/>
  <c r="H3" i="8"/>
  <c r="H35" i="8"/>
  <c r="M35" i="8"/>
  <c r="M38" i="8" s="1"/>
  <c r="L35" i="8"/>
  <c r="L39" i="8" s="1"/>
  <c r="O37" i="8"/>
  <c r="O44" i="8" s="1"/>
  <c r="O51" i="8" s="1"/>
  <c r="O58" i="8" s="1"/>
  <c r="O65" i="8" s="1"/>
  <c r="O72" i="8" s="1"/>
  <c r="O79" i="8" s="1"/>
  <c r="O86" i="8" s="1"/>
  <c r="O93" i="8" s="1"/>
  <c r="O100" i="8" s="1"/>
  <c r="O32" i="8"/>
  <c r="O33" i="8" s="1"/>
  <c r="M39" i="8"/>
  <c r="K35" i="8"/>
  <c r="J37" i="8"/>
  <c r="J44" i="8" s="1"/>
  <c r="J51" i="8" s="1"/>
  <c r="J58" i="8" s="1"/>
  <c r="J65" i="8" s="1"/>
  <c r="J72" i="8" s="1"/>
  <c r="J79" i="8" s="1"/>
  <c r="J32" i="8"/>
  <c r="J33" i="8" s="1"/>
  <c r="I39" i="8"/>
  <c r="I38" i="8"/>
  <c r="H39" i="8"/>
  <c r="H38" i="8"/>
  <c r="H40" i="8" s="1"/>
  <c r="H4" i="8" s="1"/>
  <c r="G26" i="8"/>
  <c r="G31" i="8" s="1"/>
  <c r="G32" i="8"/>
  <c r="E26" i="8"/>
  <c r="E31" i="8" s="1"/>
  <c r="E33" i="8" s="1"/>
  <c r="B32" i="8"/>
  <c r="B33" i="8" s="1"/>
  <c r="C33" i="8"/>
  <c r="C3" i="8" s="1"/>
  <c r="E3" i="8"/>
  <c r="E35" i="8"/>
  <c r="C35" i="8"/>
  <c r="E37" i="8"/>
  <c r="E44" i="8" s="1"/>
  <c r="E51" i="8" s="1"/>
  <c r="E58" i="8" s="1"/>
  <c r="F33" i="8"/>
  <c r="F37" i="8"/>
  <c r="F44" i="8" s="1"/>
  <c r="F51" i="8" s="1"/>
  <c r="F58" i="8" s="1"/>
  <c r="F65" i="8" s="1"/>
  <c r="F32" i="8"/>
  <c r="B37" i="8"/>
  <c r="B44" i="8" s="1"/>
  <c r="D32" i="8"/>
  <c r="D33" i="8" s="1"/>
  <c r="D41" i="7"/>
  <c r="D48" i="7" s="1"/>
  <c r="D55" i="7" s="1"/>
  <c r="D62" i="7" s="1"/>
  <c r="D69" i="7" s="1"/>
  <c r="D76" i="7" s="1"/>
  <c r="G34" i="7"/>
  <c r="G41" i="7" s="1"/>
  <c r="G48" i="7" s="1"/>
  <c r="G55" i="7" s="1"/>
  <c r="G62" i="7" s="1"/>
  <c r="G69" i="7" s="1"/>
  <c r="G76" i="7" s="1"/>
  <c r="G83" i="7" s="1"/>
  <c r="G90" i="7" s="1"/>
  <c r="G97" i="7" s="1"/>
  <c r="G104" i="7" s="1"/>
  <c r="G111" i="7" s="1"/>
  <c r="G118" i="7" s="1"/>
  <c r="G125" i="7" s="1"/>
  <c r="G132" i="7" s="1"/>
  <c r="G139" i="7" s="1"/>
  <c r="G146" i="7" s="1"/>
  <c r="G153" i="7" s="1"/>
  <c r="G160" i="7" s="1"/>
  <c r="G167" i="7" s="1"/>
  <c r="F34" i="7"/>
  <c r="F41" i="7" s="1"/>
  <c r="F48" i="7" s="1"/>
  <c r="F55" i="7" s="1"/>
  <c r="F62" i="7" s="1"/>
  <c r="F69" i="7" s="1"/>
  <c r="F76" i="7" s="1"/>
  <c r="F83" i="7" s="1"/>
  <c r="F90" i="7" s="1"/>
  <c r="F97" i="7" s="1"/>
  <c r="F104" i="7" s="1"/>
  <c r="F111" i="7" s="1"/>
  <c r="F118" i="7" s="1"/>
  <c r="F125" i="7" s="1"/>
  <c r="F132" i="7" s="1"/>
  <c r="E34" i="7"/>
  <c r="E41" i="7" s="1"/>
  <c r="E48" i="7" s="1"/>
  <c r="E55" i="7" s="1"/>
  <c r="E62" i="7" s="1"/>
  <c r="E69" i="7" s="1"/>
  <c r="E76" i="7" s="1"/>
  <c r="E83" i="7" s="1"/>
  <c r="E90" i="7" s="1"/>
  <c r="E97" i="7" s="1"/>
  <c r="D34" i="7"/>
  <c r="C34" i="7"/>
  <c r="C41" i="7" s="1"/>
  <c r="C48" i="7" s="1"/>
  <c r="C55" i="7" s="1"/>
  <c r="C62" i="7" s="1"/>
  <c r="B34" i="7"/>
  <c r="B41" i="7" s="1"/>
  <c r="B48" i="7" s="1"/>
  <c r="E32" i="7"/>
  <c r="C32" i="7"/>
  <c r="D31" i="7"/>
  <c r="G30" i="7"/>
  <c r="G32" i="7" s="1"/>
  <c r="F30" i="7"/>
  <c r="E30" i="7"/>
  <c r="E26" i="7" s="1"/>
  <c r="E31" i="7" s="1"/>
  <c r="E33" i="7" s="1"/>
  <c r="D30" i="7"/>
  <c r="D37" i="7" s="1"/>
  <c r="D44" i="7" s="1"/>
  <c r="D51" i="7" s="1"/>
  <c r="D58" i="7" s="1"/>
  <c r="D65" i="7" s="1"/>
  <c r="D72" i="7" s="1"/>
  <c r="D79" i="7" s="1"/>
  <c r="C30" i="7"/>
  <c r="C37" i="7" s="1"/>
  <c r="C44" i="7" s="1"/>
  <c r="C51" i="7" s="1"/>
  <c r="C58" i="7" s="1"/>
  <c r="C65" i="7" s="1"/>
  <c r="B30" i="7"/>
  <c r="G26" i="7"/>
  <c r="G31" i="7" s="1"/>
  <c r="D26" i="7"/>
  <c r="C26" i="7"/>
  <c r="C31" i="7" s="1"/>
  <c r="A4" i="7"/>
  <c r="A5" i="7" s="1"/>
  <c r="A6" i="7" s="1"/>
  <c r="A7" i="7" s="1"/>
  <c r="A8" i="7" s="1"/>
  <c r="A9" i="7" s="1"/>
  <c r="A10" i="7" s="1"/>
  <c r="A11" i="7" s="1"/>
  <c r="A12" i="7" s="1"/>
  <c r="A13" i="7" s="1"/>
  <c r="A14" i="7" s="1"/>
  <c r="A15" i="7" s="1"/>
  <c r="A16" i="7" s="1"/>
  <c r="A17" i="7" s="1"/>
  <c r="A18" i="7" s="1"/>
  <c r="A19" i="7" s="1"/>
  <c r="A20" i="7" s="1"/>
  <c r="A21" i="7" s="1"/>
  <c r="A22" i="7" s="1"/>
  <c r="A23" i="7" s="1"/>
  <c r="E97" i="6"/>
  <c r="D55" i="6"/>
  <c r="D62" i="6" s="1"/>
  <c r="D69" i="6" s="1"/>
  <c r="D76" i="6" s="1"/>
  <c r="G48" i="6"/>
  <c r="G55" i="6" s="1"/>
  <c r="G62" i="6" s="1"/>
  <c r="G69" i="6" s="1"/>
  <c r="G76" i="6" s="1"/>
  <c r="G83" i="6" s="1"/>
  <c r="G90" i="6" s="1"/>
  <c r="G97" i="6" s="1"/>
  <c r="G104" i="6" s="1"/>
  <c r="G111" i="6" s="1"/>
  <c r="G118" i="6" s="1"/>
  <c r="G125" i="6" s="1"/>
  <c r="G132" i="6" s="1"/>
  <c r="G139" i="6" s="1"/>
  <c r="G146" i="6" s="1"/>
  <c r="G153" i="6" s="1"/>
  <c r="G160" i="6" s="1"/>
  <c r="G167" i="6" s="1"/>
  <c r="G41" i="6"/>
  <c r="F41" i="6"/>
  <c r="F48" i="6" s="1"/>
  <c r="F55" i="6" s="1"/>
  <c r="F62" i="6" s="1"/>
  <c r="F69" i="6" s="1"/>
  <c r="F76" i="6" s="1"/>
  <c r="F83" i="6" s="1"/>
  <c r="F90" i="6" s="1"/>
  <c r="F97" i="6" s="1"/>
  <c r="F104" i="6" s="1"/>
  <c r="F111" i="6" s="1"/>
  <c r="F118" i="6" s="1"/>
  <c r="F125" i="6" s="1"/>
  <c r="F132" i="6" s="1"/>
  <c r="E41" i="6"/>
  <c r="E48" i="6" s="1"/>
  <c r="E55" i="6" s="1"/>
  <c r="E62" i="6" s="1"/>
  <c r="E69" i="6" s="1"/>
  <c r="E76" i="6" s="1"/>
  <c r="E83" i="6" s="1"/>
  <c r="E90" i="6" s="1"/>
  <c r="G34" i="6"/>
  <c r="F34" i="6"/>
  <c r="E34" i="6"/>
  <c r="D34" i="6"/>
  <c r="D41" i="6" s="1"/>
  <c r="D48" i="6" s="1"/>
  <c r="C34" i="6"/>
  <c r="C41" i="6" s="1"/>
  <c r="C48" i="6" s="1"/>
  <c r="C55" i="6" s="1"/>
  <c r="C62" i="6" s="1"/>
  <c r="B34" i="6"/>
  <c r="B41" i="6" s="1"/>
  <c r="B48" i="6" s="1"/>
  <c r="G31" i="6"/>
  <c r="F31" i="6"/>
  <c r="G30" i="6"/>
  <c r="G37" i="6" s="1"/>
  <c r="G44" i="6" s="1"/>
  <c r="G51" i="6" s="1"/>
  <c r="G58" i="6" s="1"/>
  <c r="G65" i="6" s="1"/>
  <c r="G72" i="6" s="1"/>
  <c r="G79" i="6" s="1"/>
  <c r="G86" i="6" s="1"/>
  <c r="G93" i="6" s="1"/>
  <c r="G100" i="6" s="1"/>
  <c r="G107" i="6" s="1"/>
  <c r="G114" i="6" s="1"/>
  <c r="G121" i="6" s="1"/>
  <c r="G128" i="6" s="1"/>
  <c r="G135" i="6" s="1"/>
  <c r="G142" i="6" s="1"/>
  <c r="G149" i="6" s="1"/>
  <c r="G156" i="6" s="1"/>
  <c r="G163" i="6" s="1"/>
  <c r="G170" i="6" s="1"/>
  <c r="F30" i="6"/>
  <c r="F37" i="6" s="1"/>
  <c r="F44" i="6" s="1"/>
  <c r="F51" i="6" s="1"/>
  <c r="F58" i="6" s="1"/>
  <c r="F65" i="6" s="1"/>
  <c r="F72" i="6" s="1"/>
  <c r="F79" i="6" s="1"/>
  <c r="F86" i="6" s="1"/>
  <c r="F93" i="6" s="1"/>
  <c r="F100" i="6" s="1"/>
  <c r="F107" i="6" s="1"/>
  <c r="F114" i="6" s="1"/>
  <c r="F121" i="6" s="1"/>
  <c r="F128" i="6" s="1"/>
  <c r="F135" i="6" s="1"/>
  <c r="E30" i="6"/>
  <c r="E26" i="6" s="1"/>
  <c r="E31" i="6" s="1"/>
  <c r="D30" i="6"/>
  <c r="D26" i="6" s="1"/>
  <c r="D31" i="6" s="1"/>
  <c r="C30" i="6"/>
  <c r="C37" i="6" s="1"/>
  <c r="C44" i="6" s="1"/>
  <c r="C51" i="6" s="1"/>
  <c r="C58" i="6" s="1"/>
  <c r="C65" i="6" s="1"/>
  <c r="B30" i="6"/>
  <c r="B37" i="6" s="1"/>
  <c r="B44" i="6" s="1"/>
  <c r="B51" i="6" s="1"/>
  <c r="G26" i="6"/>
  <c r="F26" i="6"/>
  <c r="C26" i="6"/>
  <c r="C31" i="6" s="1"/>
  <c r="B26" i="6"/>
  <c r="B31" i="6" s="1"/>
  <c r="A17" i="6"/>
  <c r="A18" i="6" s="1"/>
  <c r="A19" i="6" s="1"/>
  <c r="A20" i="6" s="1"/>
  <c r="A21" i="6" s="1"/>
  <c r="A22" i="6" s="1"/>
  <c r="A23" i="6" s="1"/>
  <c r="A9" i="6"/>
  <c r="A10" i="6" s="1"/>
  <c r="A11" i="6" s="1"/>
  <c r="A12" i="6" s="1"/>
  <c r="A13" i="6" s="1"/>
  <c r="A14" i="6" s="1"/>
  <c r="A15" i="6" s="1"/>
  <c r="A16" i="6" s="1"/>
  <c r="A4" i="6"/>
  <c r="A5" i="6" s="1"/>
  <c r="A6" i="6" s="1"/>
  <c r="A7" i="6" s="1"/>
  <c r="A8" i="6" s="1"/>
  <c r="O35" i="8" l="1"/>
  <c r="O3" i="8"/>
  <c r="N35" i="8"/>
  <c r="N3" i="8"/>
  <c r="L38" i="8"/>
  <c r="L40" i="8" s="1"/>
  <c r="L4" i="8" s="1"/>
  <c r="O38" i="8"/>
  <c r="M40" i="8"/>
  <c r="M4" i="8" s="1"/>
  <c r="K39" i="8"/>
  <c r="K38" i="8"/>
  <c r="J35" i="8"/>
  <c r="J3" i="8"/>
  <c r="I40" i="8"/>
  <c r="H42" i="8"/>
  <c r="G33" i="8"/>
  <c r="F35" i="8"/>
  <c r="F3" i="8"/>
  <c r="E39" i="8"/>
  <c r="E38" i="8"/>
  <c r="B35" i="8"/>
  <c r="B3" i="8"/>
  <c r="C39" i="8"/>
  <c r="C38" i="8"/>
  <c r="D3" i="8"/>
  <c r="D35" i="8"/>
  <c r="C33" i="7"/>
  <c r="C3" i="7" s="1"/>
  <c r="E35" i="7"/>
  <c r="E3" i="7"/>
  <c r="G33" i="7"/>
  <c r="B26" i="7"/>
  <c r="B31" i="7" s="1"/>
  <c r="B32" i="7"/>
  <c r="B37" i="7"/>
  <c r="B44" i="7" s="1"/>
  <c r="B51" i="7" s="1"/>
  <c r="F26" i="7"/>
  <c r="F31" i="7" s="1"/>
  <c r="F32" i="7"/>
  <c r="F37" i="7"/>
  <c r="F44" i="7" s="1"/>
  <c r="F51" i="7" s="1"/>
  <c r="F58" i="7" s="1"/>
  <c r="F65" i="7" s="1"/>
  <c r="F72" i="7" s="1"/>
  <c r="F79" i="7" s="1"/>
  <c r="F86" i="7" s="1"/>
  <c r="F93" i="7" s="1"/>
  <c r="F100" i="7" s="1"/>
  <c r="F107" i="7" s="1"/>
  <c r="F114" i="7" s="1"/>
  <c r="F121" i="7" s="1"/>
  <c r="F128" i="7" s="1"/>
  <c r="F135" i="7" s="1"/>
  <c r="E37" i="7"/>
  <c r="E44" i="7" s="1"/>
  <c r="E51" i="7" s="1"/>
  <c r="E58" i="7" s="1"/>
  <c r="E65" i="7" s="1"/>
  <c r="E72" i="7" s="1"/>
  <c r="E79" i="7" s="1"/>
  <c r="E86" i="7" s="1"/>
  <c r="E93" i="7" s="1"/>
  <c r="E100" i="7" s="1"/>
  <c r="G37" i="7"/>
  <c r="G44" i="7" s="1"/>
  <c r="G51" i="7" s="1"/>
  <c r="G58" i="7" s="1"/>
  <c r="G65" i="7" s="1"/>
  <c r="G72" i="7" s="1"/>
  <c r="G79" i="7" s="1"/>
  <c r="G86" i="7" s="1"/>
  <c r="G93" i="7" s="1"/>
  <c r="G100" i="7" s="1"/>
  <c r="G107" i="7" s="1"/>
  <c r="G114" i="7" s="1"/>
  <c r="G121" i="7" s="1"/>
  <c r="G128" i="7" s="1"/>
  <c r="G135" i="7" s="1"/>
  <c r="G142" i="7" s="1"/>
  <c r="G149" i="7" s="1"/>
  <c r="G156" i="7" s="1"/>
  <c r="G163" i="7" s="1"/>
  <c r="G170" i="7" s="1"/>
  <c r="D32" i="7"/>
  <c r="D33" i="7" s="1"/>
  <c r="B33" i="6"/>
  <c r="D32" i="6"/>
  <c r="D33" i="6" s="1"/>
  <c r="D37" i="6"/>
  <c r="D44" i="6" s="1"/>
  <c r="D51" i="6" s="1"/>
  <c r="D58" i="6" s="1"/>
  <c r="D65" i="6" s="1"/>
  <c r="D72" i="6" s="1"/>
  <c r="D79" i="6" s="1"/>
  <c r="E32" i="6"/>
  <c r="E33" i="6" s="1"/>
  <c r="E37" i="6"/>
  <c r="E44" i="6" s="1"/>
  <c r="E51" i="6" s="1"/>
  <c r="E58" i="6" s="1"/>
  <c r="E65" i="6" s="1"/>
  <c r="E72" i="6" s="1"/>
  <c r="E79" i="6" s="1"/>
  <c r="E86" i="6" s="1"/>
  <c r="E93" i="6" s="1"/>
  <c r="E100" i="6" s="1"/>
  <c r="B32" i="6"/>
  <c r="F32" i="6"/>
  <c r="F33" i="6" s="1"/>
  <c r="C32" i="6"/>
  <c r="C33" i="6" s="1"/>
  <c r="G32" i="6"/>
  <c r="G33" i="6" s="1"/>
  <c r="A5" i="5"/>
  <c r="A6" i="5" s="1"/>
  <c r="A7" i="5" s="1"/>
  <c r="A8" i="5" s="1"/>
  <c r="A9" i="5" s="1"/>
  <c r="A10" i="5" s="1"/>
  <c r="A11" i="5" s="1"/>
  <c r="A12" i="5" s="1"/>
  <c r="A13" i="5" s="1"/>
  <c r="A14" i="5" s="1"/>
  <c r="A15" i="5" s="1"/>
  <c r="A16" i="5" s="1"/>
  <c r="A17" i="5" s="1"/>
  <c r="A18" i="5" s="1"/>
  <c r="A19" i="5" s="1"/>
  <c r="A20" i="5" s="1"/>
  <c r="A21" i="5" s="1"/>
  <c r="A22" i="5" s="1"/>
  <c r="A23" i="5" s="1"/>
  <c r="A4" i="5"/>
  <c r="G55" i="5"/>
  <c r="G62" i="5" s="1"/>
  <c r="G69" i="5" s="1"/>
  <c r="G76" i="5" s="1"/>
  <c r="G83" i="5" s="1"/>
  <c r="G90" i="5" s="1"/>
  <c r="G97" i="5" s="1"/>
  <c r="G104" i="5" s="1"/>
  <c r="G111" i="5" s="1"/>
  <c r="G118" i="5" s="1"/>
  <c r="G125" i="5" s="1"/>
  <c r="G132" i="5" s="1"/>
  <c r="G139" i="5" s="1"/>
  <c r="G146" i="5" s="1"/>
  <c r="G153" i="5" s="1"/>
  <c r="G160" i="5" s="1"/>
  <c r="G167" i="5" s="1"/>
  <c r="F41" i="5"/>
  <c r="F48" i="5" s="1"/>
  <c r="F55" i="5" s="1"/>
  <c r="F62" i="5" s="1"/>
  <c r="F69" i="5" s="1"/>
  <c r="F76" i="5" s="1"/>
  <c r="F83" i="5" s="1"/>
  <c r="F90" i="5" s="1"/>
  <c r="F97" i="5" s="1"/>
  <c r="F104" i="5" s="1"/>
  <c r="F111" i="5" s="1"/>
  <c r="F118" i="5" s="1"/>
  <c r="F125" i="5" s="1"/>
  <c r="F132" i="5" s="1"/>
  <c r="E41" i="5"/>
  <c r="E48" i="5" s="1"/>
  <c r="E55" i="5" s="1"/>
  <c r="E62" i="5" s="1"/>
  <c r="E69" i="5" s="1"/>
  <c r="E76" i="5" s="1"/>
  <c r="E83" i="5" s="1"/>
  <c r="E90" i="5" s="1"/>
  <c r="E97" i="5" s="1"/>
  <c r="G34" i="5"/>
  <c r="G41" i="5" s="1"/>
  <c r="G48" i="5" s="1"/>
  <c r="F34" i="5"/>
  <c r="E34" i="5"/>
  <c r="D34" i="5"/>
  <c r="D41" i="5" s="1"/>
  <c r="D48" i="5" s="1"/>
  <c r="D55" i="5" s="1"/>
  <c r="D62" i="5" s="1"/>
  <c r="D69" i="5" s="1"/>
  <c r="D76" i="5" s="1"/>
  <c r="C34" i="5"/>
  <c r="C41" i="5" s="1"/>
  <c r="C48" i="5" s="1"/>
  <c r="C55" i="5" s="1"/>
  <c r="C62" i="5" s="1"/>
  <c r="B34" i="5"/>
  <c r="B41" i="5" s="1"/>
  <c r="B48" i="5" s="1"/>
  <c r="G30" i="5"/>
  <c r="G37" i="5" s="1"/>
  <c r="G44" i="5" s="1"/>
  <c r="G51" i="5" s="1"/>
  <c r="G58" i="5" s="1"/>
  <c r="G65" i="5" s="1"/>
  <c r="G72" i="5" s="1"/>
  <c r="G79" i="5" s="1"/>
  <c r="G86" i="5" s="1"/>
  <c r="G93" i="5" s="1"/>
  <c r="G100" i="5" s="1"/>
  <c r="G107" i="5" s="1"/>
  <c r="G114" i="5" s="1"/>
  <c r="G121" i="5" s="1"/>
  <c r="G128" i="5" s="1"/>
  <c r="G135" i="5" s="1"/>
  <c r="G142" i="5" s="1"/>
  <c r="G149" i="5" s="1"/>
  <c r="G156" i="5" s="1"/>
  <c r="G163" i="5" s="1"/>
  <c r="G170" i="5" s="1"/>
  <c r="F30" i="5"/>
  <c r="F37" i="5" s="1"/>
  <c r="F44" i="5" s="1"/>
  <c r="F51" i="5" s="1"/>
  <c r="F58" i="5" s="1"/>
  <c r="F65" i="5" s="1"/>
  <c r="F72" i="5" s="1"/>
  <c r="F79" i="5" s="1"/>
  <c r="F86" i="5" s="1"/>
  <c r="F93" i="5" s="1"/>
  <c r="F100" i="5" s="1"/>
  <c r="F107" i="5" s="1"/>
  <c r="F114" i="5" s="1"/>
  <c r="F121" i="5" s="1"/>
  <c r="F128" i="5" s="1"/>
  <c r="F135" i="5" s="1"/>
  <c r="E30" i="5"/>
  <c r="E37" i="5" s="1"/>
  <c r="E44" i="5" s="1"/>
  <c r="E51" i="5" s="1"/>
  <c r="E58" i="5" s="1"/>
  <c r="E65" i="5" s="1"/>
  <c r="E72" i="5" s="1"/>
  <c r="E79" i="5" s="1"/>
  <c r="E86" i="5" s="1"/>
  <c r="E93" i="5" s="1"/>
  <c r="E100" i="5" s="1"/>
  <c r="D30" i="5"/>
  <c r="D26" i="5" s="1"/>
  <c r="D31" i="5" s="1"/>
  <c r="C30" i="5"/>
  <c r="C37" i="5" s="1"/>
  <c r="C44" i="5" s="1"/>
  <c r="C51" i="5" s="1"/>
  <c r="C58" i="5" s="1"/>
  <c r="C65" i="5" s="1"/>
  <c r="B30" i="5"/>
  <c r="B37" i="5" s="1"/>
  <c r="B44" i="5" s="1"/>
  <c r="B51" i="5" s="1"/>
  <c r="F26" i="5"/>
  <c r="F31" i="5" s="1"/>
  <c r="E26" i="5"/>
  <c r="E31" i="5" s="1"/>
  <c r="B26" i="5"/>
  <c r="B31" i="5" s="1"/>
  <c r="B48" i="4"/>
  <c r="F41" i="4"/>
  <c r="F48" i="4" s="1"/>
  <c r="F55" i="4" s="1"/>
  <c r="F62" i="4" s="1"/>
  <c r="F69" i="4" s="1"/>
  <c r="F76" i="4" s="1"/>
  <c r="F83" i="4" s="1"/>
  <c r="F90" i="4" s="1"/>
  <c r="F97" i="4" s="1"/>
  <c r="F104" i="4" s="1"/>
  <c r="F111" i="4" s="1"/>
  <c r="F118" i="4" s="1"/>
  <c r="F125" i="4" s="1"/>
  <c r="F132" i="4" s="1"/>
  <c r="B41" i="4"/>
  <c r="G34" i="4"/>
  <c r="G41" i="4" s="1"/>
  <c r="G48" i="4" s="1"/>
  <c r="G55" i="4" s="1"/>
  <c r="G62" i="4" s="1"/>
  <c r="G69" i="4" s="1"/>
  <c r="G76" i="4" s="1"/>
  <c r="G83" i="4" s="1"/>
  <c r="G90" i="4" s="1"/>
  <c r="G97" i="4" s="1"/>
  <c r="G104" i="4" s="1"/>
  <c r="G111" i="4" s="1"/>
  <c r="G118" i="4" s="1"/>
  <c r="G125" i="4" s="1"/>
  <c r="G132" i="4" s="1"/>
  <c r="G139" i="4" s="1"/>
  <c r="G146" i="4" s="1"/>
  <c r="G153" i="4" s="1"/>
  <c r="G160" i="4" s="1"/>
  <c r="G167" i="4" s="1"/>
  <c r="F34" i="4"/>
  <c r="E34" i="4"/>
  <c r="E41" i="4" s="1"/>
  <c r="E48" i="4" s="1"/>
  <c r="E55" i="4" s="1"/>
  <c r="E62" i="4" s="1"/>
  <c r="E69" i="4" s="1"/>
  <c r="E76" i="4" s="1"/>
  <c r="E83" i="4" s="1"/>
  <c r="E90" i="4" s="1"/>
  <c r="E97" i="4" s="1"/>
  <c r="D34" i="4"/>
  <c r="D41" i="4" s="1"/>
  <c r="D48" i="4" s="1"/>
  <c r="D55" i="4" s="1"/>
  <c r="D62" i="4" s="1"/>
  <c r="D69" i="4" s="1"/>
  <c r="D76" i="4" s="1"/>
  <c r="C34" i="4"/>
  <c r="C41" i="4" s="1"/>
  <c r="C48" i="4" s="1"/>
  <c r="C55" i="4" s="1"/>
  <c r="C62" i="4" s="1"/>
  <c r="B34" i="4"/>
  <c r="G32" i="4"/>
  <c r="C32" i="4"/>
  <c r="G30" i="4"/>
  <c r="F30" i="4"/>
  <c r="F37" i="4" s="1"/>
  <c r="F44" i="4" s="1"/>
  <c r="F51" i="4" s="1"/>
  <c r="F58" i="4" s="1"/>
  <c r="F65" i="4" s="1"/>
  <c r="F72" i="4" s="1"/>
  <c r="F79" i="4" s="1"/>
  <c r="F86" i="4" s="1"/>
  <c r="F93" i="4" s="1"/>
  <c r="F100" i="4" s="1"/>
  <c r="F107" i="4" s="1"/>
  <c r="F114" i="4" s="1"/>
  <c r="F121" i="4" s="1"/>
  <c r="F128" i="4" s="1"/>
  <c r="F135" i="4" s="1"/>
  <c r="E30" i="4"/>
  <c r="E32" i="4" s="1"/>
  <c r="D30" i="4"/>
  <c r="D26" i="4" s="1"/>
  <c r="D31" i="4" s="1"/>
  <c r="C30" i="4"/>
  <c r="B30" i="4"/>
  <c r="B37" i="4" s="1"/>
  <c r="B44" i="4" s="1"/>
  <c r="B51" i="4" s="1"/>
  <c r="F26" i="4"/>
  <c r="F31" i="4" s="1"/>
  <c r="E26" i="4"/>
  <c r="E31" i="4" s="1"/>
  <c r="E33" i="4" s="1"/>
  <c r="B26" i="4"/>
  <c r="B31" i="4" s="1"/>
  <c r="G163" i="3"/>
  <c r="G170" i="3" s="1"/>
  <c r="G160" i="3"/>
  <c r="E13" i="3"/>
  <c r="E12" i="3"/>
  <c r="E11" i="3"/>
  <c r="E10" i="3"/>
  <c r="E9" i="3"/>
  <c r="D9" i="3"/>
  <c r="E8" i="3"/>
  <c r="D8" i="3"/>
  <c r="E7" i="3"/>
  <c r="D7" i="3"/>
  <c r="C7" i="3"/>
  <c r="G26" i="3"/>
  <c r="G31" i="3" s="1"/>
  <c r="G33" i="3" s="1"/>
  <c r="G35" i="3" s="1"/>
  <c r="F26" i="3"/>
  <c r="E26" i="3"/>
  <c r="D26" i="3"/>
  <c r="D31" i="3" s="1"/>
  <c r="C26" i="3"/>
  <c r="G167" i="3"/>
  <c r="G142" i="3"/>
  <c r="G149" i="3" s="1"/>
  <c r="G156" i="3" s="1"/>
  <c r="G139" i="3"/>
  <c r="G146" i="3" s="1"/>
  <c r="G153" i="3" s="1"/>
  <c r="G121" i="3"/>
  <c r="G128" i="3" s="1"/>
  <c r="G135" i="3" s="1"/>
  <c r="F121" i="3"/>
  <c r="F128" i="3" s="1"/>
  <c r="F135" i="3" s="1"/>
  <c r="G118" i="3"/>
  <c r="G125" i="3" s="1"/>
  <c r="G132" i="3" s="1"/>
  <c r="F118" i="3"/>
  <c r="F125" i="3" s="1"/>
  <c r="F132" i="3" s="1"/>
  <c r="G100" i="3"/>
  <c r="G107" i="3" s="1"/>
  <c r="G114" i="3" s="1"/>
  <c r="F100" i="3"/>
  <c r="F107" i="3" s="1"/>
  <c r="F114" i="3" s="1"/>
  <c r="E100" i="3"/>
  <c r="G97" i="3"/>
  <c r="G104" i="3" s="1"/>
  <c r="G111" i="3" s="1"/>
  <c r="F97" i="3"/>
  <c r="F104" i="3" s="1"/>
  <c r="F111" i="3" s="1"/>
  <c r="E97" i="3"/>
  <c r="G79" i="3"/>
  <c r="G86" i="3" s="1"/>
  <c r="G93" i="3" s="1"/>
  <c r="F79" i="3"/>
  <c r="F86" i="3" s="1"/>
  <c r="F93" i="3" s="1"/>
  <c r="E79" i="3"/>
  <c r="E86" i="3" s="1"/>
  <c r="E93" i="3" s="1"/>
  <c r="D79" i="3"/>
  <c r="G76" i="3"/>
  <c r="G83" i="3" s="1"/>
  <c r="G90" i="3" s="1"/>
  <c r="F76" i="3"/>
  <c r="F83" i="3" s="1"/>
  <c r="F90" i="3" s="1"/>
  <c r="E76" i="3"/>
  <c r="E83" i="3" s="1"/>
  <c r="E90" i="3" s="1"/>
  <c r="D76" i="3"/>
  <c r="E72" i="3"/>
  <c r="G69" i="3"/>
  <c r="F69" i="3"/>
  <c r="G65" i="3"/>
  <c r="G72" i="3" s="1"/>
  <c r="F65" i="3"/>
  <c r="F72" i="3" s="1"/>
  <c r="E65" i="3"/>
  <c r="G62" i="3"/>
  <c r="F62" i="3"/>
  <c r="E62" i="3"/>
  <c r="E69" i="3" s="1"/>
  <c r="D72" i="3"/>
  <c r="D65" i="3"/>
  <c r="D62" i="3"/>
  <c r="D69" i="3" s="1"/>
  <c r="G51" i="3"/>
  <c r="G58" i="3" s="1"/>
  <c r="F51" i="3"/>
  <c r="F58" i="3" s="1"/>
  <c r="E51" i="3"/>
  <c r="E58" i="3" s="1"/>
  <c r="D51" i="3"/>
  <c r="D58" i="3" s="1"/>
  <c r="G48" i="3"/>
  <c r="G55" i="3" s="1"/>
  <c r="F48" i="3"/>
  <c r="F55" i="3" s="1"/>
  <c r="E48" i="3"/>
  <c r="E55" i="3" s="1"/>
  <c r="D48" i="3"/>
  <c r="D55" i="3" s="1"/>
  <c r="G30" i="3"/>
  <c r="F30" i="3"/>
  <c r="E30" i="3"/>
  <c r="E37" i="3" s="1"/>
  <c r="E44" i="3" s="1"/>
  <c r="D30" i="3"/>
  <c r="D37" i="3" s="1"/>
  <c r="D44" i="3" s="1"/>
  <c r="C30" i="3"/>
  <c r="B30" i="3"/>
  <c r="C62" i="3"/>
  <c r="C55" i="3"/>
  <c r="C48" i="3"/>
  <c r="G37" i="3"/>
  <c r="G44" i="3" s="1"/>
  <c r="G34" i="3"/>
  <c r="G41" i="3" s="1"/>
  <c r="G32" i="3"/>
  <c r="F37" i="3"/>
  <c r="F44" i="3" s="1"/>
  <c r="F34" i="3"/>
  <c r="F41" i="3" s="1"/>
  <c r="F32" i="3"/>
  <c r="F31" i="3"/>
  <c r="F33" i="3" s="1"/>
  <c r="F35" i="3" s="1"/>
  <c r="E34" i="3"/>
  <c r="E41" i="3" s="1"/>
  <c r="E32" i="3"/>
  <c r="E31" i="3"/>
  <c r="E33" i="3" s="1"/>
  <c r="E35" i="3" s="1"/>
  <c r="D34" i="3"/>
  <c r="D41" i="3" s="1"/>
  <c r="D32" i="3"/>
  <c r="C41" i="3"/>
  <c r="C37" i="3"/>
  <c r="C44" i="3" s="1"/>
  <c r="C51" i="3" s="1"/>
  <c r="C34" i="3"/>
  <c r="C32" i="3"/>
  <c r="C31" i="3"/>
  <c r="B32" i="3"/>
  <c r="O39" i="8" l="1"/>
  <c r="O40" i="8" s="1"/>
  <c r="N39" i="8"/>
  <c r="N38" i="8"/>
  <c r="N40" i="8" s="1"/>
  <c r="L42" i="8"/>
  <c r="M42" i="8"/>
  <c r="L46" i="8"/>
  <c r="L45" i="8"/>
  <c r="L47" i="8" s="1"/>
  <c r="L5" i="8" s="1"/>
  <c r="K40" i="8"/>
  <c r="K4" i="8" s="1"/>
  <c r="J38" i="8"/>
  <c r="J39" i="8"/>
  <c r="I4" i="8"/>
  <c r="I42" i="8"/>
  <c r="H46" i="8"/>
  <c r="H45" i="8"/>
  <c r="H47" i="8" s="1"/>
  <c r="H5" i="8" s="1"/>
  <c r="G3" i="8"/>
  <c r="G35" i="8"/>
  <c r="D38" i="8"/>
  <c r="D40" i="8" s="1"/>
  <c r="D4" i="8" s="1"/>
  <c r="D39" i="8"/>
  <c r="B39" i="8"/>
  <c r="B38" i="8"/>
  <c r="C40" i="8"/>
  <c r="E40" i="8"/>
  <c r="F39" i="8"/>
  <c r="F38" i="8"/>
  <c r="C35" i="7"/>
  <c r="C38" i="7" s="1"/>
  <c r="D35" i="7"/>
  <c r="D3" i="7"/>
  <c r="E39" i="7"/>
  <c r="E38" i="7"/>
  <c r="B33" i="7"/>
  <c r="F33" i="7"/>
  <c r="G3" i="7"/>
  <c r="G35" i="7"/>
  <c r="C3" i="6"/>
  <c r="C35" i="6"/>
  <c r="E35" i="6"/>
  <c r="E3" i="6"/>
  <c r="F3" i="6"/>
  <c r="F35" i="6"/>
  <c r="D35" i="6"/>
  <c r="D3" i="6"/>
  <c r="B35" i="6"/>
  <c r="B3" i="6"/>
  <c r="G3" i="6"/>
  <c r="G35" i="6"/>
  <c r="D37" i="5"/>
  <c r="D44" i="5" s="1"/>
  <c r="D51" i="5" s="1"/>
  <c r="D58" i="5" s="1"/>
  <c r="D65" i="5" s="1"/>
  <c r="D72" i="5" s="1"/>
  <c r="D79" i="5" s="1"/>
  <c r="D32" i="5"/>
  <c r="D33" i="5" s="1"/>
  <c r="C26" i="5"/>
  <c r="C31" i="5" s="1"/>
  <c r="G26" i="5"/>
  <c r="G31" i="5" s="1"/>
  <c r="E32" i="5"/>
  <c r="E33" i="5" s="1"/>
  <c r="B32" i="5"/>
  <c r="B33" i="5" s="1"/>
  <c r="F32" i="5"/>
  <c r="F33" i="5" s="1"/>
  <c r="C32" i="5"/>
  <c r="G32" i="5"/>
  <c r="E35" i="4"/>
  <c r="E3" i="4"/>
  <c r="C26" i="4"/>
  <c r="C31" i="4" s="1"/>
  <c r="C33" i="4" s="1"/>
  <c r="C37" i="4"/>
  <c r="C44" i="4" s="1"/>
  <c r="C51" i="4" s="1"/>
  <c r="C58" i="4" s="1"/>
  <c r="C65" i="4" s="1"/>
  <c r="G26" i="4"/>
  <c r="G31" i="4" s="1"/>
  <c r="G33" i="4" s="1"/>
  <c r="G37" i="4"/>
  <c r="G44" i="4" s="1"/>
  <c r="G51" i="4" s="1"/>
  <c r="G58" i="4" s="1"/>
  <c r="G65" i="4" s="1"/>
  <c r="G72" i="4" s="1"/>
  <c r="G79" i="4" s="1"/>
  <c r="G86" i="4" s="1"/>
  <c r="G93" i="4" s="1"/>
  <c r="G100" i="4" s="1"/>
  <c r="G107" i="4" s="1"/>
  <c r="G114" i="4" s="1"/>
  <c r="G121" i="4" s="1"/>
  <c r="G128" i="4" s="1"/>
  <c r="G135" i="4" s="1"/>
  <c r="G142" i="4" s="1"/>
  <c r="G149" i="4" s="1"/>
  <c r="G156" i="4" s="1"/>
  <c r="G163" i="4" s="1"/>
  <c r="G170" i="4" s="1"/>
  <c r="D33" i="4"/>
  <c r="D37" i="4"/>
  <c r="D44" i="4" s="1"/>
  <c r="D51" i="4" s="1"/>
  <c r="D58" i="4" s="1"/>
  <c r="D65" i="4" s="1"/>
  <c r="D72" i="4" s="1"/>
  <c r="D79" i="4" s="1"/>
  <c r="E37" i="4"/>
  <c r="E44" i="4" s="1"/>
  <c r="E51" i="4" s="1"/>
  <c r="E58" i="4" s="1"/>
  <c r="E65" i="4" s="1"/>
  <c r="E72" i="4" s="1"/>
  <c r="E79" i="4" s="1"/>
  <c r="E86" i="4" s="1"/>
  <c r="E93" i="4" s="1"/>
  <c r="E100" i="4" s="1"/>
  <c r="D32" i="4"/>
  <c r="B32" i="4"/>
  <c r="B33" i="4" s="1"/>
  <c r="F32" i="4"/>
  <c r="F33" i="4" s="1"/>
  <c r="E3" i="3"/>
  <c r="C33" i="3"/>
  <c r="F3" i="3"/>
  <c r="G3" i="3"/>
  <c r="D33" i="3"/>
  <c r="C58" i="3"/>
  <c r="G38" i="3"/>
  <c r="G39" i="3"/>
  <c r="F38" i="3"/>
  <c r="F39" i="3"/>
  <c r="E38" i="3"/>
  <c r="E39" i="3"/>
  <c r="O4" i="8" l="1"/>
  <c r="O42" i="8"/>
  <c r="N42" i="8"/>
  <c r="N4" i="8"/>
  <c r="J40" i="8"/>
  <c r="J4" i="8" s="1"/>
  <c r="M46" i="8"/>
  <c r="M45" i="8"/>
  <c r="M47" i="8" s="1"/>
  <c r="M5" i="8" s="1"/>
  <c r="L49" i="8"/>
  <c r="K42" i="8"/>
  <c r="J42" i="8"/>
  <c r="I46" i="8"/>
  <c r="I45" i="8"/>
  <c r="I47" i="8" s="1"/>
  <c r="I5" i="8" s="1"/>
  <c r="H49" i="8"/>
  <c r="G38" i="8"/>
  <c r="G40" i="8" s="1"/>
  <c r="G4" i="8" s="1"/>
  <c r="G39" i="8"/>
  <c r="B40" i="8"/>
  <c r="D42" i="8"/>
  <c r="E4" i="8"/>
  <c r="E42" i="8"/>
  <c r="F40" i="8"/>
  <c r="C4" i="8"/>
  <c r="C42" i="8"/>
  <c r="C39" i="7"/>
  <c r="C40" i="7" s="1"/>
  <c r="E40" i="7"/>
  <c r="F35" i="7"/>
  <c r="F3" i="7"/>
  <c r="B35" i="7"/>
  <c r="B3" i="7"/>
  <c r="G39" i="7"/>
  <c r="G38" i="7"/>
  <c r="G40" i="7" s="1"/>
  <c r="G4" i="7" s="1"/>
  <c r="G42" i="7"/>
  <c r="D38" i="7"/>
  <c r="D39" i="7"/>
  <c r="D39" i="6"/>
  <c r="D38" i="6"/>
  <c r="E39" i="6"/>
  <c r="E38" i="6"/>
  <c r="E40" i="6" s="1"/>
  <c r="E4" i="6" s="1"/>
  <c r="F38" i="6"/>
  <c r="F39" i="6"/>
  <c r="C39" i="6"/>
  <c r="C38" i="6"/>
  <c r="B39" i="6"/>
  <c r="B38" i="6"/>
  <c r="B40" i="6" s="1"/>
  <c r="B4" i="6" s="1"/>
  <c r="G38" i="6"/>
  <c r="G39" i="6"/>
  <c r="G33" i="5"/>
  <c r="G3" i="5" s="1"/>
  <c r="F3" i="5"/>
  <c r="F35" i="5"/>
  <c r="B3" i="5"/>
  <c r="B35" i="5"/>
  <c r="E35" i="5"/>
  <c r="E3" i="5"/>
  <c r="D35" i="5"/>
  <c r="D3" i="5"/>
  <c r="C33" i="5"/>
  <c r="B3" i="4"/>
  <c r="B35" i="4"/>
  <c r="D35" i="4"/>
  <c r="D3" i="4"/>
  <c r="C35" i="4"/>
  <c r="C3" i="4"/>
  <c r="E39" i="4"/>
  <c r="E38" i="4"/>
  <c r="E40" i="4" s="1"/>
  <c r="E4" i="4" s="1"/>
  <c r="G35" i="4"/>
  <c r="G3" i="4"/>
  <c r="F3" i="4"/>
  <c r="F35" i="4"/>
  <c r="D35" i="3"/>
  <c r="D3" i="3"/>
  <c r="C35" i="3"/>
  <c r="C3" i="3"/>
  <c r="C65" i="3"/>
  <c r="G40" i="3"/>
  <c r="F40" i="3"/>
  <c r="E40" i="3"/>
  <c r="N46" i="8" l="1"/>
  <c r="N45" i="8"/>
  <c r="O45" i="8"/>
  <c r="O46" i="8"/>
  <c r="M49" i="8"/>
  <c r="L53" i="8"/>
  <c r="L52" i="8"/>
  <c r="K45" i="8"/>
  <c r="K46" i="8"/>
  <c r="J46" i="8"/>
  <c r="J45" i="8"/>
  <c r="I49" i="8"/>
  <c r="H53" i="8"/>
  <c r="H52" i="8"/>
  <c r="G42" i="8"/>
  <c r="B4" i="8"/>
  <c r="B42" i="8"/>
  <c r="C45" i="8"/>
  <c r="C46" i="8"/>
  <c r="D45" i="8"/>
  <c r="D46" i="8"/>
  <c r="F4" i="8"/>
  <c r="F42" i="8"/>
  <c r="E46" i="8"/>
  <c r="E45" i="8"/>
  <c r="E4" i="7"/>
  <c r="E42" i="7"/>
  <c r="G45" i="7"/>
  <c r="G46" i="7"/>
  <c r="B39" i="7"/>
  <c r="B38" i="7"/>
  <c r="C4" i="7"/>
  <c r="C42" i="7"/>
  <c r="D40" i="7"/>
  <c r="F39" i="7"/>
  <c r="F38" i="7"/>
  <c r="E42" i="6"/>
  <c r="E45" i="6" s="1"/>
  <c r="E47" i="6" s="1"/>
  <c r="E5" i="6" s="1"/>
  <c r="D40" i="6"/>
  <c r="E46" i="6"/>
  <c r="G40" i="6"/>
  <c r="B42" i="6"/>
  <c r="C40" i="6"/>
  <c r="F40" i="6"/>
  <c r="G35" i="5"/>
  <c r="G39" i="5" s="1"/>
  <c r="C3" i="5"/>
  <c r="C35" i="5"/>
  <c r="E38" i="5"/>
  <c r="E39" i="5"/>
  <c r="B38" i="5"/>
  <c r="B39" i="5"/>
  <c r="G38" i="5"/>
  <c r="D39" i="5"/>
  <c r="D38" i="5"/>
  <c r="F38" i="5"/>
  <c r="F39" i="5"/>
  <c r="F38" i="4"/>
  <c r="F39" i="4"/>
  <c r="C39" i="4"/>
  <c r="C38" i="4"/>
  <c r="E42" i="4"/>
  <c r="D38" i="4"/>
  <c r="D39" i="4"/>
  <c r="G38" i="4"/>
  <c r="G39" i="4"/>
  <c r="B39" i="4"/>
  <c r="B38" i="4"/>
  <c r="B40" i="4" s="1"/>
  <c r="B4" i="4" s="1"/>
  <c r="D39" i="3"/>
  <c r="D38" i="3"/>
  <c r="E42" i="3"/>
  <c r="E4" i="3"/>
  <c r="F42" i="3"/>
  <c r="F4" i="3"/>
  <c r="C39" i="3"/>
  <c r="C38" i="3"/>
  <c r="C40" i="3" s="1"/>
  <c r="G42" i="3"/>
  <c r="G4" i="3"/>
  <c r="G45" i="3"/>
  <c r="E46" i="3"/>
  <c r="E45" i="3"/>
  <c r="E47" i="3" s="1"/>
  <c r="E5" i="3" s="1"/>
  <c r="O47" i="8" l="1"/>
  <c r="N47" i="8"/>
  <c r="K47" i="8"/>
  <c r="K5" i="8" s="1"/>
  <c r="H54" i="8"/>
  <c r="H6" i="8" s="1"/>
  <c r="M53" i="8"/>
  <c r="M52" i="8"/>
  <c r="L54" i="8"/>
  <c r="L6" i="8" s="1"/>
  <c r="K49" i="8"/>
  <c r="J47" i="8"/>
  <c r="I53" i="8"/>
  <c r="I52" i="8"/>
  <c r="I54" i="8" s="1"/>
  <c r="I6" i="8" s="1"/>
  <c r="H56" i="8"/>
  <c r="G46" i="8"/>
  <c r="G45" i="8"/>
  <c r="D47" i="8"/>
  <c r="D5" i="8" s="1"/>
  <c r="B46" i="8"/>
  <c r="B45" i="8"/>
  <c r="B47" i="8" s="1"/>
  <c r="B5" i="8"/>
  <c r="F46" i="8"/>
  <c r="F45" i="8"/>
  <c r="E47" i="8"/>
  <c r="C47" i="8"/>
  <c r="E45" i="7"/>
  <c r="E47" i="7" s="1"/>
  <c r="E5" i="7" s="1"/>
  <c r="E46" i="7"/>
  <c r="B40" i="7"/>
  <c r="B4" i="7" s="1"/>
  <c r="F40" i="7"/>
  <c r="C46" i="7"/>
  <c r="C45" i="7"/>
  <c r="D4" i="7"/>
  <c r="D42" i="7"/>
  <c r="B42" i="7"/>
  <c r="G47" i="7"/>
  <c r="E49" i="6"/>
  <c r="E52" i="6" s="1"/>
  <c r="D4" i="6"/>
  <c r="D42" i="6"/>
  <c r="G4" i="6"/>
  <c r="G42" i="6"/>
  <c r="F4" i="6"/>
  <c r="F42" i="6"/>
  <c r="E53" i="6"/>
  <c r="C4" i="6"/>
  <c r="C42" i="6"/>
  <c r="B45" i="6"/>
  <c r="B46" i="6"/>
  <c r="F40" i="5"/>
  <c r="E40" i="5"/>
  <c r="G40" i="5"/>
  <c r="B40" i="5"/>
  <c r="D40" i="5"/>
  <c r="C39" i="5"/>
  <c r="C38" i="5"/>
  <c r="C40" i="5" s="1"/>
  <c r="C4" i="5" s="1"/>
  <c r="D40" i="4"/>
  <c r="G40" i="4"/>
  <c r="E46" i="4"/>
  <c r="E45" i="4"/>
  <c r="B42" i="4"/>
  <c r="C40" i="4"/>
  <c r="F40" i="4"/>
  <c r="G46" i="3"/>
  <c r="G47" i="3" s="1"/>
  <c r="G5" i="3" s="1"/>
  <c r="C42" i="3"/>
  <c r="C4" i="3"/>
  <c r="F45" i="3"/>
  <c r="E49" i="3"/>
  <c r="F46" i="3"/>
  <c r="D40" i="3"/>
  <c r="N49" i="8" l="1"/>
  <c r="N5" i="8"/>
  <c r="O49" i="8"/>
  <c r="O5" i="8"/>
  <c r="M54" i="8"/>
  <c r="M6" i="8" s="1"/>
  <c r="M56" i="8"/>
  <c r="L56" i="8"/>
  <c r="K53" i="8"/>
  <c r="K52" i="8"/>
  <c r="J5" i="8"/>
  <c r="J49" i="8"/>
  <c r="I56" i="8"/>
  <c r="H60" i="8"/>
  <c r="H59" i="8"/>
  <c r="H61" i="8" s="1"/>
  <c r="H7" i="8" s="1"/>
  <c r="G47" i="8"/>
  <c r="F47" i="8"/>
  <c r="D49" i="8"/>
  <c r="C5" i="8"/>
  <c r="C49" i="8"/>
  <c r="E5" i="8"/>
  <c r="E49" i="8"/>
  <c r="D52" i="8"/>
  <c r="D53" i="8"/>
  <c r="E49" i="7"/>
  <c r="E53" i="7" s="1"/>
  <c r="C47" i="7"/>
  <c r="C5" i="7" s="1"/>
  <c r="G5" i="7"/>
  <c r="G49" i="7"/>
  <c r="E52" i="7"/>
  <c r="B46" i="7"/>
  <c r="B45" i="7"/>
  <c r="F4" i="7"/>
  <c r="F42" i="7"/>
  <c r="D45" i="7"/>
  <c r="D46" i="7"/>
  <c r="C49" i="7"/>
  <c r="D46" i="6"/>
  <c r="D45" i="6"/>
  <c r="C45" i="6"/>
  <c r="C46" i="6"/>
  <c r="E54" i="6"/>
  <c r="G45" i="6"/>
  <c r="G46" i="6"/>
  <c r="B47" i="6"/>
  <c r="F45" i="6"/>
  <c r="F47" i="6" s="1"/>
  <c r="F5" i="6" s="1"/>
  <c r="F46" i="6"/>
  <c r="D4" i="5"/>
  <c r="D42" i="5"/>
  <c r="B4" i="5"/>
  <c r="B42" i="5"/>
  <c r="C42" i="5"/>
  <c r="G4" i="5"/>
  <c r="G42" i="5"/>
  <c r="E4" i="5"/>
  <c r="E42" i="5"/>
  <c r="F4" i="5"/>
  <c r="F42" i="5"/>
  <c r="D4" i="4"/>
  <c r="D42" i="4"/>
  <c r="C4" i="4"/>
  <c r="C42" i="4"/>
  <c r="B45" i="4"/>
  <c r="B46" i="4"/>
  <c r="G4" i="4"/>
  <c r="G42" i="4"/>
  <c r="E47" i="4"/>
  <c r="F4" i="4"/>
  <c r="F42" i="4"/>
  <c r="D42" i="3"/>
  <c r="D4" i="3"/>
  <c r="G49" i="3"/>
  <c r="C45" i="3"/>
  <c r="C46" i="3"/>
  <c r="E52" i="3"/>
  <c r="E53" i="3"/>
  <c r="F47" i="3"/>
  <c r="N53" i="8" l="1"/>
  <c r="N52" i="8"/>
  <c r="N54" i="8" s="1"/>
  <c r="O52" i="8"/>
  <c r="O53" i="8"/>
  <c r="H63" i="8"/>
  <c r="M60" i="8"/>
  <c r="M59" i="8"/>
  <c r="L60" i="8"/>
  <c r="L59" i="8"/>
  <c r="K54" i="8"/>
  <c r="K6" i="8" s="1"/>
  <c r="J53" i="8"/>
  <c r="J52" i="8"/>
  <c r="I60" i="8"/>
  <c r="I59" i="8"/>
  <c r="H67" i="8"/>
  <c r="H66" i="8"/>
  <c r="H68" i="8" s="1"/>
  <c r="H8" i="8" s="1"/>
  <c r="G5" i="8"/>
  <c r="G49" i="8"/>
  <c r="F5" i="8"/>
  <c r="F49" i="8"/>
  <c r="D54" i="8"/>
  <c r="E53" i="8"/>
  <c r="E52" i="8"/>
  <c r="E54" i="8" s="1"/>
  <c r="E6" i="8" s="1"/>
  <c r="C52" i="8"/>
  <c r="C53" i="8"/>
  <c r="E54" i="7"/>
  <c r="E6" i="7" s="1"/>
  <c r="C52" i="7"/>
  <c r="C53" i="7"/>
  <c r="F46" i="7"/>
  <c r="F45" i="7"/>
  <c r="F47" i="7" s="1"/>
  <c r="F5" i="7" s="1"/>
  <c r="G52" i="7"/>
  <c r="G53" i="7"/>
  <c r="D47" i="7"/>
  <c r="B47" i="7"/>
  <c r="G47" i="6"/>
  <c r="D47" i="6"/>
  <c r="F49" i="6"/>
  <c r="B5" i="6"/>
  <c r="B49" i="6"/>
  <c r="E6" i="6"/>
  <c r="E56" i="6"/>
  <c r="C47" i="6"/>
  <c r="E45" i="5"/>
  <c r="E46" i="5"/>
  <c r="C46" i="5"/>
  <c r="C45" i="5"/>
  <c r="B45" i="5"/>
  <c r="B46" i="5"/>
  <c r="F45" i="5"/>
  <c r="F46" i="5"/>
  <c r="G46" i="5"/>
  <c r="G45" i="5"/>
  <c r="D46" i="5"/>
  <c r="D45" i="5"/>
  <c r="D47" i="5" s="1"/>
  <c r="D5" i="5" s="1"/>
  <c r="D46" i="4"/>
  <c r="D45" i="4"/>
  <c r="E5" i="4"/>
  <c r="E49" i="4"/>
  <c r="B47" i="4"/>
  <c r="F45" i="4"/>
  <c r="F46" i="4"/>
  <c r="G45" i="4"/>
  <c r="G46" i="4"/>
  <c r="C45" i="4"/>
  <c r="C47" i="4" s="1"/>
  <c r="C5" i="4" s="1"/>
  <c r="C46" i="4"/>
  <c r="D49" i="3"/>
  <c r="D46" i="3"/>
  <c r="D45" i="3"/>
  <c r="D47" i="3" s="1"/>
  <c r="D5" i="3" s="1"/>
  <c r="F5" i="3"/>
  <c r="F49" i="3"/>
  <c r="C47" i="3"/>
  <c r="G52" i="3"/>
  <c r="G53" i="3"/>
  <c r="E54" i="3"/>
  <c r="J54" i="8" l="1"/>
  <c r="J6" i="8" s="1"/>
  <c r="O54" i="8"/>
  <c r="N56" i="8"/>
  <c r="N6" i="8"/>
  <c r="I61" i="8"/>
  <c r="M61" i="8"/>
  <c r="M7" i="8" s="1"/>
  <c r="L61" i="8"/>
  <c r="L7" i="8" s="1"/>
  <c r="K56" i="8"/>
  <c r="H70" i="8"/>
  <c r="G52" i="8"/>
  <c r="G53" i="8"/>
  <c r="F53" i="8"/>
  <c r="F52" i="8"/>
  <c r="D6" i="8"/>
  <c r="C54" i="8"/>
  <c r="E56" i="8"/>
  <c r="E56" i="7"/>
  <c r="E60" i="7" s="1"/>
  <c r="D5" i="7"/>
  <c r="D49" i="7"/>
  <c r="E59" i="7"/>
  <c r="C54" i="7"/>
  <c r="F49" i="7"/>
  <c r="B5" i="7"/>
  <c r="B49" i="7"/>
  <c r="G54" i="7"/>
  <c r="G5" i="6"/>
  <c r="G49" i="6"/>
  <c r="D5" i="6"/>
  <c r="D49" i="6"/>
  <c r="C5" i="6"/>
  <c r="C49" i="6"/>
  <c r="E60" i="6"/>
  <c r="E59" i="6"/>
  <c r="E61" i="6" s="1"/>
  <c r="E7" i="6" s="1"/>
  <c r="F52" i="6"/>
  <c r="F53" i="6"/>
  <c r="B52" i="6"/>
  <c r="B53" i="6"/>
  <c r="B47" i="5"/>
  <c r="G47" i="5"/>
  <c r="F47" i="5"/>
  <c r="D49" i="5"/>
  <c r="C47" i="5"/>
  <c r="E47" i="5"/>
  <c r="C49" i="4"/>
  <c r="C52" i="4" s="1"/>
  <c r="C54" i="4" s="1"/>
  <c r="C6" i="4" s="1"/>
  <c r="D47" i="4"/>
  <c r="C53" i="4"/>
  <c r="E53" i="4"/>
  <c r="E52" i="4"/>
  <c r="F47" i="4"/>
  <c r="G47" i="4"/>
  <c r="B5" i="4"/>
  <c r="B49" i="4"/>
  <c r="E56" i="3"/>
  <c r="E6" i="3"/>
  <c r="F53" i="3"/>
  <c r="F52" i="3"/>
  <c r="F54" i="3" s="1"/>
  <c r="D53" i="3"/>
  <c r="D52" i="3"/>
  <c r="G54" i="3"/>
  <c r="C49" i="3"/>
  <c r="C5" i="3"/>
  <c r="J56" i="8" l="1"/>
  <c r="O56" i="8"/>
  <c r="O6" i="8"/>
  <c r="N60" i="8"/>
  <c r="N59" i="8"/>
  <c r="N61" i="8" s="1"/>
  <c r="M63" i="8"/>
  <c r="M67" i="8" s="1"/>
  <c r="I7" i="8"/>
  <c r="I63" i="8"/>
  <c r="L63" i="8"/>
  <c r="K60" i="8"/>
  <c r="K59" i="8"/>
  <c r="K61" i="8" s="1"/>
  <c r="K7" i="8" s="1"/>
  <c r="H74" i="8"/>
  <c r="H73" i="8"/>
  <c r="H75" i="8" s="1"/>
  <c r="H9" i="8" s="1"/>
  <c r="G54" i="8"/>
  <c r="F54" i="8"/>
  <c r="C6" i="8"/>
  <c r="E60" i="8"/>
  <c r="E59" i="8"/>
  <c r="E61" i="8" s="1"/>
  <c r="E7" i="8" s="1"/>
  <c r="F53" i="7"/>
  <c r="F52" i="7"/>
  <c r="G6" i="7"/>
  <c r="G56" i="7"/>
  <c r="C6" i="7"/>
  <c r="C56" i="7"/>
  <c r="D52" i="7"/>
  <c r="D53" i="7"/>
  <c r="B53" i="7"/>
  <c r="B52" i="7"/>
  <c r="E61" i="7"/>
  <c r="D53" i="6"/>
  <c r="D52" i="6"/>
  <c r="G53" i="6"/>
  <c r="G52" i="6"/>
  <c r="B54" i="6"/>
  <c r="B6" i="6" s="1"/>
  <c r="F54" i="6"/>
  <c r="C52" i="6"/>
  <c r="C53" i="6"/>
  <c r="E63" i="6"/>
  <c r="F5" i="5"/>
  <c r="F49" i="5"/>
  <c r="E5" i="5"/>
  <c r="E49" i="5"/>
  <c r="G5" i="5"/>
  <c r="G49" i="5"/>
  <c r="D53" i="5"/>
  <c r="D52" i="5"/>
  <c r="D54" i="5" s="1"/>
  <c r="D6" i="5" s="1"/>
  <c r="C5" i="5"/>
  <c r="C49" i="5"/>
  <c r="B5" i="5"/>
  <c r="B49" i="5"/>
  <c r="D5" i="4"/>
  <c r="D49" i="4"/>
  <c r="G5" i="4"/>
  <c r="G49" i="4"/>
  <c r="F5" i="4"/>
  <c r="F49" i="4"/>
  <c r="E54" i="4"/>
  <c r="C56" i="4"/>
  <c r="B52" i="4"/>
  <c r="B53" i="4"/>
  <c r="E63" i="3"/>
  <c r="E60" i="3"/>
  <c r="E59" i="3"/>
  <c r="E61" i="3" s="1"/>
  <c r="C52" i="3"/>
  <c r="C53" i="3"/>
  <c r="F56" i="3"/>
  <c r="F6" i="3"/>
  <c r="G56" i="3"/>
  <c r="G6" i="3"/>
  <c r="D54" i="3"/>
  <c r="J60" i="8" l="1"/>
  <c r="J59" i="8"/>
  <c r="J61" i="8" s="1"/>
  <c r="O60" i="8"/>
  <c r="O59" i="8"/>
  <c r="O61" i="8" s="1"/>
  <c r="M66" i="8"/>
  <c r="N63" i="8"/>
  <c r="N7" i="8"/>
  <c r="I67" i="8"/>
  <c r="I66" i="8"/>
  <c r="M68" i="8"/>
  <c r="M8" i="8" s="1"/>
  <c r="M70" i="8"/>
  <c r="L67" i="8"/>
  <c r="L66" i="8"/>
  <c r="K63" i="8"/>
  <c r="G56" i="8"/>
  <c r="G6" i="8"/>
  <c r="F6" i="8"/>
  <c r="F56" i="8"/>
  <c r="F54" i="7"/>
  <c r="F6" i="7" s="1"/>
  <c r="C60" i="7"/>
  <c r="C59" i="7"/>
  <c r="E7" i="7"/>
  <c r="E63" i="7"/>
  <c r="G60" i="7"/>
  <c r="G59" i="7"/>
  <c r="G61" i="7" s="1"/>
  <c r="G7" i="7" s="1"/>
  <c r="F56" i="7"/>
  <c r="B54" i="7"/>
  <c r="B6" i="7" s="1"/>
  <c r="D54" i="7"/>
  <c r="D54" i="6"/>
  <c r="G54" i="6"/>
  <c r="E67" i="6"/>
  <c r="E66" i="6"/>
  <c r="C54" i="6"/>
  <c r="F6" i="6"/>
  <c r="F56" i="6"/>
  <c r="B52" i="5"/>
  <c r="B53" i="5"/>
  <c r="E52" i="5"/>
  <c r="E54" i="5" s="1"/>
  <c r="E6" i="5" s="1"/>
  <c r="E56" i="5"/>
  <c r="E53" i="5"/>
  <c r="C53" i="5"/>
  <c r="C52" i="5"/>
  <c r="C54" i="5" s="1"/>
  <c r="C6" i="5" s="1"/>
  <c r="D56" i="5"/>
  <c r="G53" i="5"/>
  <c r="G52" i="5"/>
  <c r="F52" i="5"/>
  <c r="F53" i="5"/>
  <c r="D53" i="4"/>
  <c r="D52" i="4"/>
  <c r="D54" i="4" s="1"/>
  <c r="D6" i="4" s="1"/>
  <c r="B54" i="4"/>
  <c r="B6" i="4" s="1"/>
  <c r="C59" i="4"/>
  <c r="C60" i="4"/>
  <c r="G52" i="4"/>
  <c r="G53" i="4"/>
  <c r="F52" i="4"/>
  <c r="F54" i="4" s="1"/>
  <c r="F6" i="4" s="1"/>
  <c r="F53" i="4"/>
  <c r="E6" i="4"/>
  <c r="E56" i="4"/>
  <c r="E67" i="3"/>
  <c r="E66" i="3"/>
  <c r="G60" i="3"/>
  <c r="G59" i="3"/>
  <c r="G61" i="3" s="1"/>
  <c r="C54" i="3"/>
  <c r="D56" i="3"/>
  <c r="D6" i="3"/>
  <c r="F63" i="3"/>
  <c r="F60" i="3"/>
  <c r="F59" i="3"/>
  <c r="F61" i="3" s="1"/>
  <c r="F7" i="3" s="1"/>
  <c r="J7" i="8" l="1"/>
  <c r="J63" i="8"/>
  <c r="N66" i="8"/>
  <c r="N67" i="8"/>
  <c r="O63" i="8"/>
  <c r="O7" i="8"/>
  <c r="L68" i="8"/>
  <c r="L8" i="8" s="1"/>
  <c r="I68" i="8"/>
  <c r="M74" i="8"/>
  <c r="M73" i="8"/>
  <c r="M75" i="8" s="1"/>
  <c r="M9" i="8" s="1"/>
  <c r="K67" i="8"/>
  <c r="K66" i="8"/>
  <c r="G60" i="8"/>
  <c r="G59" i="8"/>
  <c r="G61" i="8" s="1"/>
  <c r="F60" i="8"/>
  <c r="F59" i="8"/>
  <c r="G63" i="7"/>
  <c r="G67" i="7" s="1"/>
  <c r="D6" i="7"/>
  <c r="D56" i="7"/>
  <c r="C61" i="7"/>
  <c r="F59" i="7"/>
  <c r="F60" i="7"/>
  <c r="E67" i="7"/>
  <c r="E66" i="7"/>
  <c r="G6" i="6"/>
  <c r="G56" i="6"/>
  <c r="E68" i="6"/>
  <c r="E8" i="6" s="1"/>
  <c r="D6" i="6"/>
  <c r="D56" i="6"/>
  <c r="C6" i="6"/>
  <c r="C56" i="6"/>
  <c r="F59" i="6"/>
  <c r="F60" i="6"/>
  <c r="G54" i="5"/>
  <c r="G6" i="5" s="1"/>
  <c r="G63" i="3"/>
  <c r="G66" i="3" s="1"/>
  <c r="G68" i="3" s="1"/>
  <c r="G7" i="3"/>
  <c r="B54" i="5"/>
  <c r="B6" i="5" s="1"/>
  <c r="E60" i="5"/>
  <c r="E59" i="5"/>
  <c r="E61" i="5" s="1"/>
  <c r="E7" i="5" s="1"/>
  <c r="C56" i="5"/>
  <c r="F54" i="5"/>
  <c r="D60" i="5"/>
  <c r="D59" i="5"/>
  <c r="D61" i="5" s="1"/>
  <c r="D7" i="5" s="1"/>
  <c r="D56" i="4"/>
  <c r="C61" i="4"/>
  <c r="E60" i="4"/>
  <c r="E59" i="4"/>
  <c r="F56" i="4"/>
  <c r="G54" i="4"/>
  <c r="G67" i="3"/>
  <c r="F67" i="3"/>
  <c r="F66" i="3"/>
  <c r="F68" i="3" s="1"/>
  <c r="D59" i="3"/>
  <c r="D60" i="3"/>
  <c r="C56" i="3"/>
  <c r="C6" i="3"/>
  <c r="E68" i="3"/>
  <c r="E70" i="3" s="1"/>
  <c r="J67" i="8" l="1"/>
  <c r="J66" i="8"/>
  <c r="J68" i="8" s="1"/>
  <c r="J8" i="8" s="1"/>
  <c r="O67" i="8"/>
  <c r="O66" i="8"/>
  <c r="O68" i="8" s="1"/>
  <c r="N68" i="8"/>
  <c r="J70" i="8"/>
  <c r="J74" i="8" s="1"/>
  <c r="I8" i="8"/>
  <c r="I70" i="8"/>
  <c r="K68" i="8"/>
  <c r="K8" i="8" s="1"/>
  <c r="M77" i="8"/>
  <c r="M81" i="8" s="1"/>
  <c r="L70" i="8"/>
  <c r="M80" i="8"/>
  <c r="J73" i="8"/>
  <c r="G7" i="8"/>
  <c r="G63" i="8"/>
  <c r="F61" i="8"/>
  <c r="G66" i="7"/>
  <c r="E68" i="7"/>
  <c r="E8" i="7" s="1"/>
  <c r="D59" i="7"/>
  <c r="D60" i="7"/>
  <c r="F61" i="7"/>
  <c r="E70" i="7"/>
  <c r="C7" i="7"/>
  <c r="C63" i="7"/>
  <c r="G68" i="7"/>
  <c r="E70" i="6"/>
  <c r="E73" i="6" s="1"/>
  <c r="G59" i="6"/>
  <c r="G60" i="6"/>
  <c r="D60" i="6"/>
  <c r="D59" i="6"/>
  <c r="F61" i="6"/>
  <c r="E74" i="6"/>
  <c r="C60" i="6"/>
  <c r="C59" i="6"/>
  <c r="C61" i="6" s="1"/>
  <c r="C7" i="6" s="1"/>
  <c r="G56" i="5"/>
  <c r="G59" i="5" s="1"/>
  <c r="G70" i="3"/>
  <c r="G8" i="3"/>
  <c r="F70" i="3"/>
  <c r="F73" i="3" s="1"/>
  <c r="F8" i="3"/>
  <c r="G60" i="5"/>
  <c r="F6" i="5"/>
  <c r="F56" i="5"/>
  <c r="E63" i="5"/>
  <c r="D63" i="5"/>
  <c r="C59" i="5"/>
  <c r="C60" i="5"/>
  <c r="D59" i="4"/>
  <c r="D61" i="4" s="1"/>
  <c r="D60" i="4"/>
  <c r="G6" i="4"/>
  <c r="G56" i="4"/>
  <c r="F60" i="4"/>
  <c r="F59" i="4"/>
  <c r="C7" i="4"/>
  <c r="C63" i="4"/>
  <c r="E61" i="4"/>
  <c r="F74" i="3"/>
  <c r="E73" i="3"/>
  <c r="E74" i="3"/>
  <c r="D61" i="3"/>
  <c r="D63" i="3" s="1"/>
  <c r="C59" i="3"/>
  <c r="C60" i="3"/>
  <c r="O70" i="8" l="1"/>
  <c r="O8" i="8"/>
  <c r="N70" i="8"/>
  <c r="N8" i="8"/>
  <c r="K70" i="8"/>
  <c r="J75" i="8"/>
  <c r="J9" i="8" s="1"/>
  <c r="M82" i="8"/>
  <c r="M10" i="8" s="1"/>
  <c r="L74" i="8"/>
  <c r="L73" i="8"/>
  <c r="L75" i="8" s="1"/>
  <c r="L9" i="8" s="1"/>
  <c r="I74" i="8"/>
  <c r="I73" i="8"/>
  <c r="M84" i="8"/>
  <c r="K74" i="8"/>
  <c r="K73" i="8"/>
  <c r="J77" i="8"/>
  <c r="G67" i="8"/>
  <c r="G66" i="8"/>
  <c r="G68" i="8" s="1"/>
  <c r="G70" i="8" s="1"/>
  <c r="F7" i="8"/>
  <c r="F63" i="8"/>
  <c r="G8" i="8"/>
  <c r="E74" i="7"/>
  <c r="E73" i="7"/>
  <c r="G8" i="7"/>
  <c r="G70" i="7"/>
  <c r="F7" i="7"/>
  <c r="F63" i="7"/>
  <c r="C66" i="7"/>
  <c r="C67" i="7"/>
  <c r="D61" i="7"/>
  <c r="D61" i="6"/>
  <c r="G61" i="6"/>
  <c r="F7" i="6"/>
  <c r="F63" i="6"/>
  <c r="C63" i="6"/>
  <c r="E75" i="6"/>
  <c r="G77" i="3"/>
  <c r="G80" i="3" s="1"/>
  <c r="G74" i="3"/>
  <c r="G73" i="3"/>
  <c r="G75" i="3" s="1"/>
  <c r="G9" i="3" s="1"/>
  <c r="C61" i="5"/>
  <c r="G61" i="5"/>
  <c r="D66" i="5"/>
  <c r="D67" i="5"/>
  <c r="E66" i="5"/>
  <c r="E67" i="5"/>
  <c r="F59" i="5"/>
  <c r="F60" i="5"/>
  <c r="D63" i="4"/>
  <c r="D7" i="4"/>
  <c r="C67" i="4"/>
  <c r="C66" i="4"/>
  <c r="G59" i="4"/>
  <c r="G60" i="4"/>
  <c r="E7" i="4"/>
  <c r="E63" i="4"/>
  <c r="F61" i="4"/>
  <c r="D67" i="3"/>
  <c r="D66" i="3"/>
  <c r="D68" i="3" s="1"/>
  <c r="D70" i="3" s="1"/>
  <c r="F75" i="3"/>
  <c r="C61" i="3"/>
  <c r="C63" i="3" s="1"/>
  <c r="E75" i="3"/>
  <c r="E77" i="3" s="1"/>
  <c r="N74" i="8" l="1"/>
  <c r="N73" i="8"/>
  <c r="N75" i="8" s="1"/>
  <c r="K75" i="8"/>
  <c r="O74" i="8"/>
  <c r="O73" i="8"/>
  <c r="L77" i="8"/>
  <c r="I75" i="8"/>
  <c r="M88" i="8"/>
  <c r="M87" i="8"/>
  <c r="J81" i="8"/>
  <c r="J80" i="8"/>
  <c r="F67" i="8"/>
  <c r="F66" i="8"/>
  <c r="F68" i="8" s="1"/>
  <c r="F8" i="8" s="1"/>
  <c r="G74" i="8"/>
  <c r="G73" i="8"/>
  <c r="G73" i="7"/>
  <c r="G74" i="7"/>
  <c r="C68" i="7"/>
  <c r="C8" i="7" s="1"/>
  <c r="F66" i="7"/>
  <c r="F67" i="7"/>
  <c r="E75" i="7"/>
  <c r="D7" i="7"/>
  <c r="D63" i="7"/>
  <c r="G7" i="6"/>
  <c r="G63" i="6"/>
  <c r="D7" i="6"/>
  <c r="D63" i="6"/>
  <c r="F67" i="6"/>
  <c r="F66" i="6"/>
  <c r="E9" i="6"/>
  <c r="E77" i="6"/>
  <c r="C67" i="6"/>
  <c r="C66" i="6"/>
  <c r="G81" i="3"/>
  <c r="G82" i="3" s="1"/>
  <c r="F77" i="3"/>
  <c r="F80" i="3" s="1"/>
  <c r="F9" i="3"/>
  <c r="G61" i="4"/>
  <c r="G7" i="4" s="1"/>
  <c r="F61" i="5"/>
  <c r="F7" i="5" s="1"/>
  <c r="D68" i="5"/>
  <c r="D8" i="5" s="1"/>
  <c r="G7" i="5"/>
  <c r="G63" i="5"/>
  <c r="C7" i="5"/>
  <c r="C63" i="5"/>
  <c r="E68" i="5"/>
  <c r="D70" i="5"/>
  <c r="D67" i="4"/>
  <c r="D66" i="4"/>
  <c r="E66" i="4"/>
  <c r="E67" i="4"/>
  <c r="G63" i="4"/>
  <c r="C68" i="4"/>
  <c r="C8" i="4" s="1"/>
  <c r="F7" i="4"/>
  <c r="F63" i="4"/>
  <c r="E81" i="3"/>
  <c r="E80" i="3"/>
  <c r="E82" i="3" s="1"/>
  <c r="E84" i="3" s="1"/>
  <c r="C66" i="3"/>
  <c r="C67" i="3"/>
  <c r="D73" i="3"/>
  <c r="D74" i="3"/>
  <c r="O75" i="8" l="1"/>
  <c r="N77" i="8"/>
  <c r="N9" i="8"/>
  <c r="M89" i="8"/>
  <c r="M11" i="8" s="1"/>
  <c r="K9" i="8"/>
  <c r="K77" i="8"/>
  <c r="O77" i="8"/>
  <c r="O9" i="8"/>
  <c r="I9" i="8"/>
  <c r="I77" i="8"/>
  <c r="L80" i="8"/>
  <c r="L81" i="8"/>
  <c r="J82" i="8"/>
  <c r="J10" i="8" s="1"/>
  <c r="G75" i="8"/>
  <c r="F68" i="7"/>
  <c r="F8" i="7" s="1"/>
  <c r="E9" i="7"/>
  <c r="E77" i="7"/>
  <c r="D66" i="7"/>
  <c r="D68" i="7" s="1"/>
  <c r="D8" i="7" s="1"/>
  <c r="D67" i="7"/>
  <c r="G75" i="7"/>
  <c r="D67" i="6"/>
  <c r="D66" i="6"/>
  <c r="D68" i="6" s="1"/>
  <c r="D8" i="6" s="1"/>
  <c r="D70" i="6"/>
  <c r="G66" i="6"/>
  <c r="G68" i="6" s="1"/>
  <c r="G8" i="6" s="1"/>
  <c r="G67" i="6"/>
  <c r="E80" i="6"/>
  <c r="E81" i="6"/>
  <c r="C68" i="6"/>
  <c r="C8" i="6" s="1"/>
  <c r="F68" i="6"/>
  <c r="F63" i="5"/>
  <c r="F66" i="5" s="1"/>
  <c r="G84" i="3"/>
  <c r="G88" i="3" s="1"/>
  <c r="G10" i="3"/>
  <c r="F82" i="3"/>
  <c r="F81" i="3"/>
  <c r="C67" i="5"/>
  <c r="C66" i="5"/>
  <c r="C68" i="5" s="1"/>
  <c r="C8" i="5" s="1"/>
  <c r="G67" i="5"/>
  <c r="G66" i="5"/>
  <c r="D77" i="5"/>
  <c r="D73" i="5"/>
  <c r="D75" i="5" s="1"/>
  <c r="D9" i="5" s="1"/>
  <c r="D74" i="5"/>
  <c r="E8" i="5"/>
  <c r="E70" i="5"/>
  <c r="F67" i="5"/>
  <c r="D68" i="4"/>
  <c r="E68" i="4"/>
  <c r="G67" i="4"/>
  <c r="G66" i="4"/>
  <c r="G68" i="4" s="1"/>
  <c r="G8" i="4" s="1"/>
  <c r="F66" i="4"/>
  <c r="F67" i="4"/>
  <c r="C68" i="3"/>
  <c r="C8" i="3" s="1"/>
  <c r="D75" i="3"/>
  <c r="D77" i="3" s="1"/>
  <c r="E87" i="3"/>
  <c r="E88" i="3"/>
  <c r="G87" i="3"/>
  <c r="M91" i="8" l="1"/>
  <c r="O80" i="8"/>
  <c r="O81" i="8"/>
  <c r="K81" i="8"/>
  <c r="K80" i="8"/>
  <c r="K82" i="8" s="1"/>
  <c r="N80" i="8"/>
  <c r="N81" i="8"/>
  <c r="L82" i="8"/>
  <c r="L10" i="8" s="1"/>
  <c r="I80" i="8"/>
  <c r="I81" i="8"/>
  <c r="M95" i="8"/>
  <c r="M94" i="8"/>
  <c r="G9" i="8"/>
  <c r="F70" i="7"/>
  <c r="F74" i="7" s="1"/>
  <c r="D70" i="7"/>
  <c r="G9" i="7"/>
  <c r="G77" i="7"/>
  <c r="F73" i="7"/>
  <c r="E80" i="7"/>
  <c r="E81" i="7"/>
  <c r="D73" i="6"/>
  <c r="D75" i="6" s="1"/>
  <c r="D9" i="6" s="1"/>
  <c r="D74" i="6"/>
  <c r="G70" i="6"/>
  <c r="F8" i="6"/>
  <c r="F70" i="6"/>
  <c r="E82" i="6"/>
  <c r="F84" i="3"/>
  <c r="F10" i="3"/>
  <c r="F68" i="5"/>
  <c r="F8" i="5" s="1"/>
  <c r="G68" i="5"/>
  <c r="E74" i="5"/>
  <c r="E73" i="5"/>
  <c r="E75" i="5" s="1"/>
  <c r="E9" i="5" s="1"/>
  <c r="D80" i="5"/>
  <c r="D81" i="5"/>
  <c r="E8" i="4"/>
  <c r="E70" i="4"/>
  <c r="D8" i="4"/>
  <c r="D70" i="4"/>
  <c r="F68" i="4"/>
  <c r="G70" i="4"/>
  <c r="E89" i="3"/>
  <c r="E91" i="3" s="1"/>
  <c r="G89" i="3"/>
  <c r="D80" i="3"/>
  <c r="D81" i="3"/>
  <c r="O82" i="8" l="1"/>
  <c r="N82" i="8"/>
  <c r="K10" i="8"/>
  <c r="K84" i="8"/>
  <c r="M96" i="8"/>
  <c r="M12" i="8" s="1"/>
  <c r="I82" i="8"/>
  <c r="L84" i="8"/>
  <c r="F75" i="7"/>
  <c r="F9" i="7" s="1"/>
  <c r="D74" i="7"/>
  <c r="D73" i="7"/>
  <c r="F77" i="7"/>
  <c r="E82" i="7"/>
  <c r="G81" i="7"/>
  <c r="G80" i="7"/>
  <c r="G82" i="7" s="1"/>
  <c r="G10" i="7" s="1"/>
  <c r="G73" i="6"/>
  <c r="G75" i="6" s="1"/>
  <c r="G9" i="6" s="1"/>
  <c r="G74" i="6"/>
  <c r="D77" i="6"/>
  <c r="E10" i="6"/>
  <c r="E84" i="6"/>
  <c r="F74" i="6"/>
  <c r="F73" i="6"/>
  <c r="F70" i="5"/>
  <c r="F73" i="5" s="1"/>
  <c r="G91" i="3"/>
  <c r="G95" i="3" s="1"/>
  <c r="G11" i="3"/>
  <c r="F88" i="3"/>
  <c r="F87" i="3"/>
  <c r="G8" i="5"/>
  <c r="G70" i="5"/>
  <c r="D82" i="5"/>
  <c r="D10" i="5" s="1"/>
  <c r="E77" i="5"/>
  <c r="D74" i="4"/>
  <c r="D73" i="4"/>
  <c r="E73" i="4"/>
  <c r="E74" i="4"/>
  <c r="F8" i="4"/>
  <c r="F70" i="4"/>
  <c r="G74" i="4"/>
  <c r="G73" i="4"/>
  <c r="D82" i="3"/>
  <c r="E98" i="3"/>
  <c r="E95" i="3"/>
  <c r="E94" i="3"/>
  <c r="E96" i="3" s="1"/>
  <c r="N84" i="8" l="1"/>
  <c r="N10" i="8"/>
  <c r="K87" i="8"/>
  <c r="K88" i="8"/>
  <c r="O84" i="8"/>
  <c r="O10" i="8"/>
  <c r="I10" i="8"/>
  <c r="L88" i="8"/>
  <c r="L87" i="8"/>
  <c r="D75" i="7"/>
  <c r="F81" i="7"/>
  <c r="F80" i="7"/>
  <c r="F82" i="7" s="1"/>
  <c r="F10" i="7" s="1"/>
  <c r="G84" i="7"/>
  <c r="E10" i="7"/>
  <c r="E84" i="7"/>
  <c r="D80" i="6"/>
  <c r="D82" i="6" s="1"/>
  <c r="D10" i="6" s="1"/>
  <c r="D81" i="6"/>
  <c r="G77" i="6"/>
  <c r="F75" i="6"/>
  <c r="E88" i="6"/>
  <c r="E87" i="6"/>
  <c r="F75" i="5"/>
  <c r="F9" i="5" s="1"/>
  <c r="F74" i="5"/>
  <c r="G94" i="3"/>
  <c r="G96" i="3" s="1"/>
  <c r="F89" i="3"/>
  <c r="G73" i="5"/>
  <c r="G75" i="5" s="1"/>
  <c r="G74" i="5"/>
  <c r="F77" i="5"/>
  <c r="E81" i="5"/>
  <c r="E80" i="5"/>
  <c r="E82" i="5" s="1"/>
  <c r="E10" i="5" s="1"/>
  <c r="E75" i="4"/>
  <c r="D75" i="4"/>
  <c r="F74" i="4"/>
  <c r="F73" i="4"/>
  <c r="G75" i="4"/>
  <c r="D10" i="3"/>
  <c r="E102" i="3"/>
  <c r="E101" i="3"/>
  <c r="E103" i="3" s="1"/>
  <c r="K89" i="8" l="1"/>
  <c r="K11" i="8" s="1"/>
  <c r="O87" i="8"/>
  <c r="O88" i="8"/>
  <c r="N87" i="8"/>
  <c r="N88" i="8"/>
  <c r="L89" i="8"/>
  <c r="L11" i="8" s="1"/>
  <c r="D9" i="7"/>
  <c r="D77" i="7"/>
  <c r="F84" i="7"/>
  <c r="F87" i="7"/>
  <c r="F88" i="7"/>
  <c r="G88" i="7"/>
  <c r="G87" i="7"/>
  <c r="E88" i="7"/>
  <c r="E87" i="7"/>
  <c r="E89" i="7" s="1"/>
  <c r="E11" i="7" s="1"/>
  <c r="G81" i="6"/>
  <c r="G80" i="6"/>
  <c r="G82" i="6" s="1"/>
  <c r="G10" i="6" s="1"/>
  <c r="G84" i="6"/>
  <c r="F9" i="6"/>
  <c r="F77" i="6"/>
  <c r="E89" i="6"/>
  <c r="G98" i="3"/>
  <c r="G102" i="3" s="1"/>
  <c r="G12" i="3"/>
  <c r="F91" i="3"/>
  <c r="F11" i="3"/>
  <c r="G77" i="5"/>
  <c r="G9" i="5"/>
  <c r="E84" i="5"/>
  <c r="E87" i="5"/>
  <c r="E88" i="5"/>
  <c r="F81" i="5"/>
  <c r="F80" i="5"/>
  <c r="D9" i="4"/>
  <c r="D77" i="4"/>
  <c r="E9" i="4"/>
  <c r="E77" i="4"/>
  <c r="G9" i="4"/>
  <c r="G77" i="4"/>
  <c r="F75" i="4"/>
  <c r="O89" i="8" l="1"/>
  <c r="O91" i="8" s="1"/>
  <c r="O11" i="8"/>
  <c r="N89" i="8"/>
  <c r="D81" i="7"/>
  <c r="D80" i="7"/>
  <c r="E91" i="7"/>
  <c r="G89" i="7"/>
  <c r="F89" i="7"/>
  <c r="G88" i="6"/>
  <c r="G87" i="6"/>
  <c r="G89" i="6" s="1"/>
  <c r="G11" i="6" s="1"/>
  <c r="G91" i="6"/>
  <c r="E11" i="6"/>
  <c r="E91" i="6"/>
  <c r="F81" i="6"/>
  <c r="F80" i="6"/>
  <c r="F82" i="6" s="1"/>
  <c r="F10" i="6" s="1"/>
  <c r="G101" i="3"/>
  <c r="G103" i="3" s="1"/>
  <c r="F94" i="3"/>
  <c r="F96" i="3" s="1"/>
  <c r="F95" i="3"/>
  <c r="G80" i="5"/>
  <c r="G81" i="5"/>
  <c r="F82" i="5"/>
  <c r="E89" i="5"/>
  <c r="E81" i="4"/>
  <c r="E80" i="4"/>
  <c r="D81" i="4"/>
  <c r="D80" i="4"/>
  <c r="D82" i="4" s="1"/>
  <c r="D10" i="4" s="1"/>
  <c r="F9" i="4"/>
  <c r="F77" i="4"/>
  <c r="G81" i="4"/>
  <c r="G80" i="4"/>
  <c r="N11" i="8" l="1"/>
  <c r="N91" i="8"/>
  <c r="O95" i="8"/>
  <c r="O94" i="8"/>
  <c r="O96" i="8" s="1"/>
  <c r="D82" i="7"/>
  <c r="D10" i="7" s="1"/>
  <c r="E95" i="7"/>
  <c r="E94" i="7"/>
  <c r="F11" i="7"/>
  <c r="F91" i="7"/>
  <c r="G11" i="7"/>
  <c r="G91" i="7"/>
  <c r="G94" i="6"/>
  <c r="G95" i="6"/>
  <c r="E95" i="6"/>
  <c r="E94" i="6"/>
  <c r="F84" i="6"/>
  <c r="G82" i="5"/>
  <c r="G10" i="5" s="1"/>
  <c r="G105" i="3"/>
  <c r="G13" i="3"/>
  <c r="F98" i="3"/>
  <c r="F12" i="3"/>
  <c r="E11" i="5"/>
  <c r="E91" i="5"/>
  <c r="F10" i="5"/>
  <c r="F84" i="5"/>
  <c r="G82" i="4"/>
  <c r="E82" i="4"/>
  <c r="F81" i="4"/>
  <c r="F80" i="4"/>
  <c r="O98" i="8" l="1"/>
  <c r="O12" i="8"/>
  <c r="N95" i="8"/>
  <c r="N94" i="8"/>
  <c r="F94" i="7"/>
  <c r="F95" i="7"/>
  <c r="G95" i="7"/>
  <c r="G94" i="7"/>
  <c r="E96" i="7"/>
  <c r="G96" i="6"/>
  <c r="F87" i="6"/>
  <c r="F88" i="6"/>
  <c r="E96" i="6"/>
  <c r="G84" i="5"/>
  <c r="G88" i="5" s="1"/>
  <c r="G109" i="3"/>
  <c r="G108" i="3"/>
  <c r="F101" i="3"/>
  <c r="F103" i="3" s="1"/>
  <c r="F102" i="3"/>
  <c r="F87" i="5"/>
  <c r="F88" i="5"/>
  <c r="E95" i="5"/>
  <c r="E94" i="5"/>
  <c r="E10" i="4"/>
  <c r="E84" i="4"/>
  <c r="G10" i="4"/>
  <c r="G84" i="4"/>
  <c r="F82" i="4"/>
  <c r="N96" i="8" l="1"/>
  <c r="O101" i="8"/>
  <c r="O102" i="8"/>
  <c r="G96" i="7"/>
  <c r="G12" i="7" s="1"/>
  <c r="E12" i="7"/>
  <c r="E98" i="7"/>
  <c r="F96" i="7"/>
  <c r="G12" i="6"/>
  <c r="G98" i="6"/>
  <c r="E12" i="6"/>
  <c r="E98" i="6"/>
  <c r="F89" i="6"/>
  <c r="G87" i="5"/>
  <c r="G89" i="5" s="1"/>
  <c r="G91" i="5" s="1"/>
  <c r="G110" i="3"/>
  <c r="F105" i="3"/>
  <c r="F13" i="3"/>
  <c r="E96" i="5"/>
  <c r="F89" i="5"/>
  <c r="G87" i="4"/>
  <c r="G88" i="4"/>
  <c r="E88" i="4"/>
  <c r="E87" i="4"/>
  <c r="E89" i="4" s="1"/>
  <c r="E11" i="4" s="1"/>
  <c r="E91" i="4"/>
  <c r="F10" i="4"/>
  <c r="F84" i="4"/>
  <c r="O103" i="8" l="1"/>
  <c r="N12" i="8"/>
  <c r="G98" i="7"/>
  <c r="G102" i="7" s="1"/>
  <c r="E102" i="7"/>
  <c r="E101" i="7"/>
  <c r="F12" i="7"/>
  <c r="F98" i="7"/>
  <c r="G102" i="6"/>
  <c r="G101" i="6"/>
  <c r="F11" i="6"/>
  <c r="F91" i="6"/>
  <c r="E102" i="6"/>
  <c r="E101" i="6"/>
  <c r="E103" i="6" s="1"/>
  <c r="E13" i="6" s="1"/>
  <c r="G11" i="5"/>
  <c r="G112" i="3"/>
  <c r="G14" i="3"/>
  <c r="F108" i="3"/>
  <c r="F110" i="3" s="1"/>
  <c r="F14" i="3" s="1"/>
  <c r="F109" i="3"/>
  <c r="G89" i="4"/>
  <c r="G11" i="4" s="1"/>
  <c r="F11" i="5"/>
  <c r="F91" i="5"/>
  <c r="E12" i="5"/>
  <c r="E98" i="5"/>
  <c r="G94" i="5"/>
  <c r="G95" i="5"/>
  <c r="G91" i="4"/>
  <c r="G94" i="4" s="1"/>
  <c r="E95" i="4"/>
  <c r="E94" i="4"/>
  <c r="E96" i="4" s="1"/>
  <c r="E98" i="4" s="1"/>
  <c r="F87" i="4"/>
  <c r="F88" i="4"/>
  <c r="E12" i="4"/>
  <c r="O13" i="8" l="1"/>
  <c r="G101" i="7"/>
  <c r="G103" i="7" s="1"/>
  <c r="G13" i="7" s="1"/>
  <c r="F101" i="7"/>
  <c r="F102" i="7"/>
  <c r="E103" i="7"/>
  <c r="E13" i="7" s="1"/>
  <c r="G103" i="6"/>
  <c r="F94" i="6"/>
  <c r="F95" i="6"/>
  <c r="G116" i="3"/>
  <c r="G115" i="3"/>
  <c r="G117" i="3" s="1"/>
  <c r="F112" i="3"/>
  <c r="G95" i="4"/>
  <c r="G96" i="4" s="1"/>
  <c r="E101" i="5"/>
  <c r="E103" i="5" s="1"/>
  <c r="E13" i="5" s="1"/>
  <c r="E102" i="5"/>
  <c r="G96" i="5"/>
  <c r="F95" i="5"/>
  <c r="F94" i="5"/>
  <c r="F96" i="5" s="1"/>
  <c r="F12" i="5" s="1"/>
  <c r="F89" i="4"/>
  <c r="F11" i="4" s="1"/>
  <c r="E101" i="4"/>
  <c r="E102" i="4"/>
  <c r="G105" i="7" l="1"/>
  <c r="G109" i="7" s="1"/>
  <c r="F103" i="7"/>
  <c r="G13" i="6"/>
  <c r="G105" i="6"/>
  <c r="F96" i="6"/>
  <c r="G119" i="3"/>
  <c r="G15" i="3"/>
  <c r="F115" i="3"/>
  <c r="F117" i="3" s="1"/>
  <c r="F116" i="3"/>
  <c r="G12" i="4"/>
  <c r="G98" i="4"/>
  <c r="G102" i="4" s="1"/>
  <c r="G12" i="5"/>
  <c r="G98" i="5"/>
  <c r="F98" i="5"/>
  <c r="F91" i="4"/>
  <c r="E103" i="4"/>
  <c r="E13" i="4" s="1"/>
  <c r="F95" i="4"/>
  <c r="F94" i="4"/>
  <c r="G108" i="7" l="1"/>
  <c r="G110" i="7" s="1"/>
  <c r="F13" i="7"/>
  <c r="F105" i="7"/>
  <c r="G108" i="6"/>
  <c r="G110" i="6" s="1"/>
  <c r="G14" i="6" s="1"/>
  <c r="G109" i="6"/>
  <c r="F12" i="6"/>
  <c r="F98" i="6"/>
  <c r="G123" i="3"/>
  <c r="G122" i="3"/>
  <c r="F119" i="3"/>
  <c r="F15" i="3"/>
  <c r="G101" i="4"/>
  <c r="G103" i="4" s="1"/>
  <c r="G13" i="4" s="1"/>
  <c r="F101" i="5"/>
  <c r="F103" i="5" s="1"/>
  <c r="F13" i="5" s="1"/>
  <c r="F102" i="5"/>
  <c r="G102" i="5"/>
  <c r="G101" i="5"/>
  <c r="G105" i="4"/>
  <c r="F96" i="4"/>
  <c r="G14" i="7" l="1"/>
  <c r="G112" i="7"/>
  <c r="F109" i="7"/>
  <c r="F108" i="7"/>
  <c r="F110" i="7" s="1"/>
  <c r="F14" i="7" s="1"/>
  <c r="G112" i="6"/>
  <c r="F101" i="6"/>
  <c r="F103" i="6" s="1"/>
  <c r="F13" i="6" s="1"/>
  <c r="F102" i="6"/>
  <c r="G124" i="3"/>
  <c r="F122" i="3"/>
  <c r="F124" i="3" s="1"/>
  <c r="F123" i="3"/>
  <c r="F105" i="5"/>
  <c r="G103" i="5"/>
  <c r="G109" i="4"/>
  <c r="G108" i="4"/>
  <c r="G110" i="4" s="1"/>
  <c r="G14" i="4" s="1"/>
  <c r="F12" i="4"/>
  <c r="F98" i="4"/>
  <c r="F112" i="7" l="1"/>
  <c r="F116" i="7" s="1"/>
  <c r="G116" i="7"/>
  <c r="G115" i="7"/>
  <c r="G115" i="6"/>
  <c r="G117" i="6" s="1"/>
  <c r="G15" i="6" s="1"/>
  <c r="G116" i="6"/>
  <c r="F105" i="6"/>
  <c r="F108" i="6" s="1"/>
  <c r="F109" i="6"/>
  <c r="G126" i="3"/>
  <c r="G16" i="3"/>
  <c r="F126" i="3"/>
  <c r="F16" i="3"/>
  <c r="G13" i="5"/>
  <c r="G105" i="5"/>
  <c r="F109" i="5"/>
  <c r="F108" i="5"/>
  <c r="G112" i="4"/>
  <c r="F101" i="4"/>
  <c r="F102" i="4"/>
  <c r="F115" i="7" l="1"/>
  <c r="F117" i="7" s="1"/>
  <c r="F15" i="7" s="1"/>
  <c r="G117" i="7"/>
  <c r="G119" i="6"/>
  <c r="F110" i="6"/>
  <c r="F110" i="5"/>
  <c r="F14" i="5" s="1"/>
  <c r="G130" i="3"/>
  <c r="G129" i="3"/>
  <c r="G131" i="3" s="1"/>
  <c r="F130" i="3"/>
  <c r="F129" i="3"/>
  <c r="G108" i="5"/>
  <c r="G109" i="5"/>
  <c r="F103" i="4"/>
  <c r="G116" i="4"/>
  <c r="G115" i="4"/>
  <c r="G117" i="4" s="1"/>
  <c r="G15" i="4" s="1"/>
  <c r="G119" i="4"/>
  <c r="F119" i="7" l="1"/>
  <c r="F123" i="7" s="1"/>
  <c r="G15" i="7"/>
  <c r="G119" i="7"/>
  <c r="G122" i="6"/>
  <c r="G124" i="6" s="1"/>
  <c r="G16" i="6" s="1"/>
  <c r="G123" i="6"/>
  <c r="F14" i="6"/>
  <c r="F112" i="6"/>
  <c r="F112" i="5"/>
  <c r="F115" i="5" s="1"/>
  <c r="G133" i="3"/>
  <c r="G17" i="3"/>
  <c r="F131" i="3"/>
  <c r="G110" i="5"/>
  <c r="F13" i="4"/>
  <c r="F105" i="4"/>
  <c r="G123" i="4"/>
  <c r="G122" i="4"/>
  <c r="G124" i="4" s="1"/>
  <c r="G16" i="4" s="1"/>
  <c r="F122" i="7" l="1"/>
  <c r="F124" i="7" s="1"/>
  <c r="F16" i="7" s="1"/>
  <c r="G122" i="7"/>
  <c r="G124" i="7" s="1"/>
  <c r="G16" i="7" s="1"/>
  <c r="G123" i="7"/>
  <c r="G126" i="6"/>
  <c r="F116" i="6"/>
  <c r="F115" i="6"/>
  <c r="F117" i="6" s="1"/>
  <c r="F15" i="6" s="1"/>
  <c r="F116" i="5"/>
  <c r="G137" i="3"/>
  <c r="G136" i="3"/>
  <c r="F133" i="3"/>
  <c r="F17" i="3"/>
  <c r="G14" i="5"/>
  <c r="G112" i="5"/>
  <c r="F117" i="5"/>
  <c r="G126" i="4"/>
  <c r="F109" i="4"/>
  <c r="F108" i="4"/>
  <c r="F110" i="4" s="1"/>
  <c r="F14" i="4" s="1"/>
  <c r="F126" i="7" l="1"/>
  <c r="F130" i="7" s="1"/>
  <c r="G126" i="7"/>
  <c r="G129" i="6"/>
  <c r="G131" i="6" s="1"/>
  <c r="G17" i="6" s="1"/>
  <c r="G130" i="6"/>
  <c r="F119" i="6"/>
  <c r="G138" i="3"/>
  <c r="F137" i="3"/>
  <c r="F136" i="3"/>
  <c r="F138" i="3" s="1"/>
  <c r="F18" i="3" s="1"/>
  <c r="F15" i="5"/>
  <c r="F119" i="5"/>
  <c r="G115" i="5"/>
  <c r="G116" i="5"/>
  <c r="F112" i="4"/>
  <c r="G130" i="4"/>
  <c r="G129" i="4"/>
  <c r="G131" i="4" s="1"/>
  <c r="G17" i="4" s="1"/>
  <c r="F129" i="7" l="1"/>
  <c r="F131" i="7" s="1"/>
  <c r="F17" i="7" s="1"/>
  <c r="G130" i="7"/>
  <c r="G129" i="7"/>
  <c r="G133" i="6"/>
  <c r="F123" i="6"/>
  <c r="F122" i="6"/>
  <c r="G140" i="3"/>
  <c r="G18" i="3"/>
  <c r="G117" i="5"/>
  <c r="F123" i="5"/>
  <c r="F122" i="5"/>
  <c r="F124" i="5" s="1"/>
  <c r="F16" i="5" s="1"/>
  <c r="G133" i="4"/>
  <c r="F116" i="4"/>
  <c r="F115" i="4"/>
  <c r="F117" i="4" s="1"/>
  <c r="F15" i="4" s="1"/>
  <c r="G131" i="7" l="1"/>
  <c r="G17" i="7" s="1"/>
  <c r="F133" i="7"/>
  <c r="F136" i="7" s="1"/>
  <c r="F138" i="7" s="1"/>
  <c r="F18" i="7" s="1"/>
  <c r="F137" i="7"/>
  <c r="G136" i="6"/>
  <c r="G137" i="6"/>
  <c r="F124" i="6"/>
  <c r="G143" i="3"/>
  <c r="G145" i="3" s="1"/>
  <c r="G144" i="3"/>
  <c r="F126" i="5"/>
  <c r="G15" i="5"/>
  <c r="G119" i="5"/>
  <c r="F119" i="4"/>
  <c r="F123" i="4" s="1"/>
  <c r="G137" i="4"/>
  <c r="G136" i="4"/>
  <c r="G133" i="7" l="1"/>
  <c r="G136" i="7" s="1"/>
  <c r="G138" i="6"/>
  <c r="F16" i="6"/>
  <c r="F126" i="6"/>
  <c r="G147" i="3"/>
  <c r="G19" i="3"/>
  <c r="G122" i="5"/>
  <c r="G123" i="5"/>
  <c r="F130" i="5"/>
  <c r="F129" i="5"/>
  <c r="F122" i="4"/>
  <c r="F124" i="4" s="1"/>
  <c r="G138" i="4"/>
  <c r="G138" i="7" l="1"/>
  <c r="G18" i="7" s="1"/>
  <c r="G137" i="7"/>
  <c r="G18" i="6"/>
  <c r="G140" i="6"/>
  <c r="F130" i="6"/>
  <c r="F129" i="6"/>
  <c r="G151" i="3"/>
  <c r="G150" i="3"/>
  <c r="F131" i="5"/>
  <c r="G124" i="5"/>
  <c r="F16" i="4"/>
  <c r="F126" i="4"/>
  <c r="G18" i="4"/>
  <c r="G140" i="4"/>
  <c r="G140" i="7" l="1"/>
  <c r="G144" i="7" s="1"/>
  <c r="F131" i="6"/>
  <c r="F17" i="6" s="1"/>
  <c r="G144" i="6"/>
  <c r="G143" i="6"/>
  <c r="G145" i="6" s="1"/>
  <c r="G19" i="6" s="1"/>
  <c r="F133" i="6"/>
  <c r="G152" i="3"/>
  <c r="F17" i="5"/>
  <c r="F133" i="5"/>
  <c r="G16" i="5"/>
  <c r="G126" i="5"/>
  <c r="G144" i="4"/>
  <c r="G143" i="4"/>
  <c r="F130" i="4"/>
  <c r="F129" i="4"/>
  <c r="G143" i="7" l="1"/>
  <c r="G145" i="7" s="1"/>
  <c r="G19" i="7" s="1"/>
  <c r="G147" i="6"/>
  <c r="F137" i="6"/>
  <c r="F136" i="6"/>
  <c r="G154" i="3"/>
  <c r="G20" i="3"/>
  <c r="G129" i="5"/>
  <c r="G130" i="5"/>
  <c r="F137" i="5"/>
  <c r="F136" i="5"/>
  <c r="F138" i="5" s="1"/>
  <c r="F18" i="5" s="1"/>
  <c r="F131" i="4"/>
  <c r="G145" i="4"/>
  <c r="G147" i="7" l="1"/>
  <c r="G151" i="6"/>
  <c r="G150" i="6"/>
  <c r="G152" i="6" s="1"/>
  <c r="F138" i="6"/>
  <c r="F18" i="6" s="1"/>
  <c r="G161" i="3"/>
  <c r="G158" i="3"/>
  <c r="G157" i="3"/>
  <c r="G159" i="3" s="1"/>
  <c r="G21" i="3" s="1"/>
  <c r="G131" i="5"/>
  <c r="F17" i="4"/>
  <c r="F133" i="4"/>
  <c r="G19" i="4"/>
  <c r="G147" i="4"/>
  <c r="G151" i="7" l="1"/>
  <c r="G150" i="7"/>
  <c r="G152" i="7" s="1"/>
  <c r="G20" i="7" s="1"/>
  <c r="G154" i="7"/>
  <c r="G158" i="7" s="1"/>
  <c r="G20" i="6"/>
  <c r="G154" i="6"/>
  <c r="G165" i="3"/>
  <c r="G164" i="3"/>
  <c r="G166" i="3" s="1"/>
  <c r="G17" i="5"/>
  <c r="G133" i="5"/>
  <c r="G150" i="4"/>
  <c r="G151" i="4"/>
  <c r="F137" i="4"/>
  <c r="F136" i="4"/>
  <c r="G157" i="7" l="1"/>
  <c r="G159" i="7" s="1"/>
  <c r="G21" i="7" s="1"/>
  <c r="G158" i="6"/>
  <c r="G157" i="6"/>
  <c r="G136" i="5"/>
  <c r="G138" i="5" s="1"/>
  <c r="G18" i="5" s="1"/>
  <c r="G137" i="5"/>
  <c r="G152" i="4"/>
  <c r="F138" i="4"/>
  <c r="F18" i="4" s="1"/>
  <c r="G161" i="7" l="1"/>
  <c r="G165" i="7" s="1"/>
  <c r="G159" i="6"/>
  <c r="G140" i="5"/>
  <c r="G20" i="4"/>
  <c r="G154" i="4"/>
  <c r="G164" i="7" l="1"/>
  <c r="G166" i="7"/>
  <c r="G21" i="6"/>
  <c r="G161" i="6"/>
  <c r="G144" i="5"/>
  <c r="G143" i="5"/>
  <c r="G158" i="4"/>
  <c r="G157" i="4"/>
  <c r="G159" i="4" s="1"/>
  <c r="G21" i="4" s="1"/>
  <c r="G22" i="7" l="1"/>
  <c r="G168" i="7"/>
  <c r="G165" i="6"/>
  <c r="G164" i="6"/>
  <c r="G145" i="5"/>
  <c r="G19" i="5" s="1"/>
  <c r="G161" i="4"/>
  <c r="G172" i="7" l="1"/>
  <c r="G171" i="7"/>
  <c r="G173" i="7" s="1"/>
  <c r="G23" i="7" s="1"/>
  <c r="G166" i="6"/>
  <c r="G147" i="5"/>
  <c r="G150" i="5" s="1"/>
  <c r="G164" i="4"/>
  <c r="G165" i="4"/>
  <c r="G22" i="6" l="1"/>
  <c r="G168" i="6"/>
  <c r="G152" i="5"/>
  <c r="G20" i="5" s="1"/>
  <c r="G151" i="5"/>
  <c r="G166" i="4"/>
  <c r="G172" i="6" l="1"/>
  <c r="G171" i="6"/>
  <c r="G173" i="6" s="1"/>
  <c r="G23" i="6" s="1"/>
  <c r="G154" i="5"/>
  <c r="G22" i="4"/>
  <c r="G168" i="4"/>
  <c r="G158" i="5" l="1"/>
  <c r="G157" i="5"/>
  <c r="G172" i="4"/>
  <c r="G171" i="4"/>
  <c r="G159" i="5" l="1"/>
  <c r="G173" i="4"/>
  <c r="G23" i="4" s="1"/>
  <c r="G161" i="5" l="1"/>
  <c r="G21" i="5"/>
  <c r="G164" i="5" l="1"/>
  <c r="G166" i="5" s="1"/>
  <c r="G165" i="5"/>
  <c r="G22" i="5" l="1"/>
  <c r="G168" i="5"/>
  <c r="G171" i="5" l="1"/>
  <c r="G173" i="5" s="1"/>
  <c r="G23" i="5" s="1"/>
  <c r="G172" i="5"/>
  <c r="B48" i="3"/>
  <c r="B41" i="3"/>
  <c r="B37" i="3"/>
  <c r="B44" i="3" s="1"/>
  <c r="B51" i="3" s="1"/>
  <c r="B34" i="3"/>
  <c r="B26" i="3"/>
  <c r="B31" i="3" s="1"/>
  <c r="B33" i="3" s="1"/>
  <c r="B35" i="3" l="1"/>
  <c r="B3" i="3"/>
  <c r="L119" i="1"/>
  <c r="E119" i="1"/>
  <c r="L112" i="1"/>
  <c r="E112" i="1"/>
  <c r="B110" i="1"/>
  <c r="I110" i="1" s="1"/>
  <c r="B117" i="1" s="1"/>
  <c r="I117" i="1" s="1"/>
  <c r="I105" i="1"/>
  <c r="M105" i="1" s="1"/>
  <c r="C110" i="1" s="1"/>
  <c r="B91" i="1"/>
  <c r="D91" i="1" s="1"/>
  <c r="E91" i="1" s="1"/>
  <c r="I86" i="1"/>
  <c r="B90" i="1" s="1"/>
  <c r="D90" i="1" s="1"/>
  <c r="E90" i="1" l="1"/>
  <c r="G90" i="1" s="1"/>
  <c r="J90" i="1" s="1"/>
  <c r="H90" i="1"/>
  <c r="K90" i="1"/>
  <c r="D110" i="1"/>
  <c r="E110" i="1" s="1"/>
  <c r="H110" i="1" s="1"/>
  <c r="B38" i="3"/>
  <c r="B39" i="3"/>
  <c r="K110" i="1" l="1"/>
  <c r="J110" i="1"/>
  <c r="L110" i="1" s="1"/>
  <c r="A117" i="1" s="1"/>
  <c r="B40" i="3"/>
  <c r="C117" i="1" l="1"/>
  <c r="E117" i="1" s="1"/>
  <c r="H117" i="1" s="1"/>
  <c r="K117" i="1" s="1"/>
  <c r="D117" i="1"/>
  <c r="B42" i="3"/>
  <c r="B4" i="3"/>
  <c r="J117" i="1" l="1"/>
  <c r="L117" i="1" s="1"/>
  <c r="B45" i="3"/>
  <c r="B47" i="3" s="1"/>
  <c r="B46" i="3"/>
  <c r="B49" i="3" l="1"/>
  <c r="B5" i="3"/>
  <c r="K65" i="1"/>
  <c r="H65" i="1"/>
  <c r="E65" i="1"/>
  <c r="B65" i="1"/>
  <c r="I59" i="1"/>
  <c r="M59" i="1" s="1"/>
  <c r="B63" i="1" s="1"/>
  <c r="D63" i="1" s="1"/>
  <c r="E63" i="1" s="1"/>
  <c r="B52" i="3" l="1"/>
  <c r="B54" i="3" s="1"/>
  <c r="B6" i="3" s="1"/>
  <c r="B53" i="3"/>
  <c r="G63" i="1"/>
  <c r="H63" i="1" l="1"/>
  <c r="J63" i="1"/>
  <c r="K63" i="1" s="1"/>
  <c r="G91" i="1"/>
  <c r="H91" i="1" s="1"/>
  <c r="J91" i="1" l="1"/>
  <c r="K91" i="1" s="1"/>
  <c r="G22" i="3"/>
  <c r="G172" i="3"/>
  <c r="G168" i="3"/>
  <c r="G171" i="3"/>
  <c r="G173" i="3" s="1"/>
  <c r="G23" i="3" s="1"/>
</calcChain>
</file>

<file path=xl/sharedStrings.xml><?xml version="1.0" encoding="utf-8"?>
<sst xmlns="http://schemas.openxmlformats.org/spreadsheetml/2006/main" count="326" uniqueCount="59">
  <si>
    <t>1st accounting year</t>
  </si>
  <si>
    <t>start value</t>
  </si>
  <si>
    <t>straight line  depreciation rate:</t>
  </si>
  <si>
    <t>asset life:</t>
  </si>
  <si>
    <t>depreciation factor:</t>
  </si>
  <si>
    <t>deprectn</t>
  </si>
  <si>
    <t>2nd accounting year</t>
  </si>
  <si>
    <t>3rd accounting year</t>
  </si>
  <si>
    <t>4th accounting year</t>
  </si>
  <si>
    <t>VDB():</t>
  </si>
  <si>
    <t>years left</t>
  </si>
  <si>
    <t>DB</t>
  </si>
  <si>
    <t>SL</t>
  </si>
  <si>
    <t>actual</t>
  </si>
  <si>
    <t>year</t>
  </si>
  <si>
    <t>DB depr</t>
  </si>
  <si>
    <t>SL depr</t>
  </si>
  <si>
    <t>actl depr</t>
  </si>
  <si>
    <t>life</t>
  </si>
  <si>
    <t>DB depreciation rate</t>
  </si>
  <si>
    <t>factor</t>
  </si>
  <si>
    <t>fraction of asset's year included</t>
  </si>
  <si>
    <t>year 1</t>
  </si>
  <si>
    <t>year 2</t>
  </si>
  <si>
    <t>year 3</t>
  </si>
  <si>
    <t>year 4</t>
  </si>
  <si>
    <t>IRS P946 Table A-2</t>
  </si>
  <si>
    <t>year 5</t>
  </si>
  <si>
    <t>year 6</t>
  </si>
  <si>
    <t>year 7</t>
  </si>
  <si>
    <t>year 8</t>
  </si>
  <si>
    <t>year 9</t>
  </si>
  <si>
    <t>year 10</t>
  </si>
  <si>
    <t>year 11</t>
  </si>
  <si>
    <t>year 12</t>
  </si>
  <si>
    <t>year 13</t>
  </si>
  <si>
    <t>year 14</t>
  </si>
  <si>
    <t>year 15</t>
  </si>
  <si>
    <t>year 16</t>
  </si>
  <si>
    <t>year 17</t>
  </si>
  <si>
    <t>year 18</t>
  </si>
  <si>
    <t>year 19</t>
  </si>
  <si>
    <t>year 20</t>
  </si>
  <si>
    <t>year 21</t>
  </si>
  <si>
    <t>IRS P946 Table A-1</t>
  </si>
  <si>
    <t>IRS P946 Table A-3</t>
  </si>
  <si>
    <t>year \ life</t>
  </si>
  <si>
    <t>IRS P946 Table A-4</t>
  </si>
  <si>
    <t>IRS P946 Table A-5</t>
  </si>
  <si>
    <t>IRS P946 Table A-14</t>
  </si>
  <si>
    <t>Asset life which is not a whole number</t>
  </si>
  <si>
    <t>Fractional periods for  start and end</t>
  </si>
  <si>
    <t>IRS P946 Table A-14 compared with the VDB function calculation</t>
  </si>
  <si>
    <t>DB depreciation rate:</t>
  </si>
  <si>
    <t>Whole number start and end periods</t>
  </si>
  <si>
    <t>proportn</t>
  </si>
  <si>
    <t>returned</t>
  </si>
  <si>
    <t>actual yr</t>
  </si>
  <si>
    <t>3rd accounting year (figures from previous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</si>
</sst>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000"/>
    <numFmt numFmtId="165" formatCode="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0" fillId="0" borderId="0" xfId="0" applyAlignment="1">
      <alignment horizontal="right"/>
    </xf>
    <xf numFmtId="10" fontId="0" fillId="0" borderId="0" xfId="1" applyNumberFormat="1" applyFont="1"/>
    <xf numFmtId="2" fontId="0" fillId="0" borderId="0" xfId="0" applyNumberFormat="1"/>
    <xf numFmtId="164" fontId="0" fillId="0" borderId="0" xfId="0" applyNumberFormat="1"/>
    <xf numFmtId="0" fontId="0" fillId="0" borderId="1" xfId="0" applyBorder="1"/>
    <xf numFmtId="0" fontId="0" fillId="0" borderId="2" xfId="0" applyBorder="1"/>
    <xf numFmtId="0" fontId="0" fillId="0" borderId="3" xfId="0" applyBorder="1"/>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6" xfId="0" applyBorder="1"/>
    <xf numFmtId="0" fontId="0" fillId="0" borderId="0" xfId="0" applyNumberFormat="1" applyBorder="1"/>
    <xf numFmtId="2" fontId="0" fillId="0" borderId="0" xfId="0" applyNumberFormat="1" applyBorder="1"/>
    <xf numFmtId="2" fontId="0" fillId="0" borderId="7" xfId="0" applyNumberFormat="1" applyBorder="1"/>
    <xf numFmtId="0" fontId="0" fillId="0" borderId="7" xfId="0" applyBorder="1"/>
    <xf numFmtId="2" fontId="0" fillId="0" borderId="4" xfId="0" applyNumberFormat="1" applyBorder="1"/>
    <xf numFmtId="2" fontId="0" fillId="0" borderId="8" xfId="0" applyNumberFormat="1" applyBorder="1"/>
    <xf numFmtId="2" fontId="0" fillId="0" borderId="6" xfId="0" applyNumberFormat="1" applyBorder="1"/>
    <xf numFmtId="0" fontId="0" fillId="0" borderId="0" xfId="0" applyFill="1" applyBorder="1"/>
    <xf numFmtId="165" fontId="0" fillId="0" borderId="0" xfId="1" applyNumberFormat="1" applyFont="1"/>
    <xf numFmtId="0" fontId="0" fillId="0" borderId="0" xfId="0" applyFont="1" applyAlignment="1">
      <alignment horizontal="right"/>
    </xf>
    <xf numFmtId="8" fontId="0" fillId="0" borderId="0" xfId="0" applyNumberFormat="1"/>
    <xf numFmtId="0" fontId="0" fillId="0" borderId="0" xfId="0" applyBorder="1" applyAlignment="1">
      <alignment horizontal="right"/>
    </xf>
    <xf numFmtId="10" fontId="0" fillId="0" borderId="0" xfId="1" applyNumberFormat="1" applyFont="1" applyBorder="1"/>
    <xf numFmtId="0" fontId="0" fillId="0" borderId="0" xfId="0" quotePrefix="1"/>
    <xf numFmtId="0" fontId="0" fillId="0" borderId="0" xfId="0" applyBorder="1" applyAlignment="1">
      <alignment horizontal="left"/>
    </xf>
    <xf numFmtId="0" fontId="0" fillId="0" borderId="0" xfId="0" quotePrefix="1" applyNumberFormat="1" applyFill="1" applyBorder="1"/>
    <xf numFmtId="0" fontId="0" fillId="0" borderId="0" xfId="0" quotePrefix="1" applyFill="1" applyBorder="1"/>
    <xf numFmtId="0" fontId="0" fillId="0" borderId="0" xfId="0" applyNumberFormat="1"/>
    <xf numFmtId="0" fontId="0" fillId="0" borderId="0" xfId="0" applyAlignment="1">
      <alignment horizontal="left"/>
    </xf>
    <xf numFmtId="0" fontId="0" fillId="0" borderId="9" xfId="0" applyBorder="1" applyAlignment="1">
      <alignment horizontal="right"/>
    </xf>
    <xf numFmtId="0" fontId="0" fillId="0" borderId="10" xfId="0" applyBorder="1"/>
    <xf numFmtId="0" fontId="0" fillId="0" borderId="9" xfId="0" applyBorder="1"/>
    <xf numFmtId="0" fontId="0" fillId="0" borderId="11" xfId="0" applyBorder="1" applyAlignment="1">
      <alignment horizontal="right"/>
    </xf>
    <xf numFmtId="0" fontId="0" fillId="0" borderId="11" xfId="0" applyBorder="1"/>
    <xf numFmtId="10" fontId="0" fillId="0" borderId="10" xfId="1" applyNumberFormat="1" applyFont="1" applyBorder="1"/>
    <xf numFmtId="0" fontId="2" fillId="0" borderId="0" xfId="0" applyFont="1"/>
    <xf numFmtId="0" fontId="2" fillId="0" borderId="0" xfId="0" applyFont="1" applyBorder="1"/>
    <xf numFmtId="2" fontId="0" fillId="0" borderId="2" xfId="0" applyNumberForma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123826</xdr:rowOff>
    </xdr:from>
    <xdr:to>
      <xdr:col>12</xdr:col>
      <xdr:colOff>219075</xdr:colOff>
      <xdr:row>6</xdr:row>
      <xdr:rowOff>28575</xdr:rowOff>
    </xdr:to>
    <xdr:sp macro="" textlink="">
      <xdr:nvSpPr>
        <xdr:cNvPr id="2" name="TextBox 1"/>
        <xdr:cNvSpPr txBox="1"/>
      </xdr:nvSpPr>
      <xdr:spPr>
        <a:xfrm>
          <a:off x="647700" y="314326"/>
          <a:ext cx="6886575"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VDB spreadsheet function</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US" sz="1100">
              <a:solidFill>
                <a:schemeClr val="dk1"/>
              </a:solidFill>
              <a:effectLst/>
              <a:latin typeface="+mn-lt"/>
              <a:ea typeface="+mn-ea"/>
              <a:cs typeface="+mn-cs"/>
            </a:rPr>
            <a:t>VDB(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cost ;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salvage ;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lifeTime ;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startPeriod ;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endPeriod [ ;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depreciationFactor = 2 [ ; </a:t>
          </a:r>
          <a:r>
            <a:rPr lang="en-US" sz="1100" i="1">
              <a:solidFill>
                <a:schemeClr val="dk1"/>
              </a:solidFill>
              <a:effectLst/>
              <a:latin typeface="+mn-lt"/>
              <a:ea typeface="+mn-ea"/>
              <a:cs typeface="+mn-cs"/>
            </a:rPr>
            <a:t>Logical</a:t>
          </a:r>
          <a:r>
            <a:rPr lang="en-US" sz="1100">
              <a:solidFill>
                <a:schemeClr val="dk1"/>
              </a:solidFill>
              <a:effectLst/>
              <a:latin typeface="+mn-lt"/>
              <a:ea typeface="+mn-ea"/>
              <a:cs typeface="+mn-cs"/>
            </a:rPr>
            <a:t> noSwitch = FALSE() ] ] )</a:t>
          </a:r>
          <a:endParaRPr lang="en-GB" sz="1100">
            <a:solidFill>
              <a:schemeClr val="dk1"/>
            </a:solidFill>
            <a:effectLst/>
            <a:latin typeface="+mn-lt"/>
            <a:ea typeface="+mn-ea"/>
            <a:cs typeface="+mn-cs"/>
          </a:endParaRPr>
        </a:p>
        <a:p>
          <a:endParaRPr lang="en-GB" sz="1100"/>
        </a:p>
      </xdr:txBody>
    </xdr:sp>
    <xdr:clientData/>
  </xdr:twoCellAnchor>
  <xdr:twoCellAnchor>
    <xdr:from>
      <xdr:col>0</xdr:col>
      <xdr:colOff>9526</xdr:colOff>
      <xdr:row>7</xdr:row>
      <xdr:rowOff>171449</xdr:rowOff>
    </xdr:from>
    <xdr:to>
      <xdr:col>13</xdr:col>
      <xdr:colOff>581026</xdr:colOff>
      <xdr:row>25</xdr:row>
      <xdr:rowOff>22951</xdr:rowOff>
    </xdr:to>
    <xdr:sp macro="" textlink="">
      <xdr:nvSpPr>
        <xdr:cNvPr id="3" name="TextBox 2"/>
        <xdr:cNvSpPr txBox="1"/>
      </xdr:nvSpPr>
      <xdr:spPr>
        <a:xfrm>
          <a:off x="9526" y="1496916"/>
          <a:ext cx="8478398" cy="3259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Full documentation on this function could not be found – not in any application’s help files or in the ODFF and OOXML specifications or online anywhere else. For example, Microsoft’s OOXML specification merely states: “Computes the depreciation of an asset for the period specified, including partial periods, using the double-declining balance or some other specified method.” There is a need for proper documentation, eg when the function has to interpret fractional period arguments. It seems likely that the function has never been properly documented, and was possibly originally introduced as a ‘vanity function’ at a time when the sheer number of functions was a significant selling point for competing spreadsheets. This is an attempt to document the function in detail, possibly for the first time ever. Nothing herein should be interpreted as accountancy advice.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From studying the behaviour of the function in Excel, it seems that VDB is intended to model the US asset depreciation system documented under “Publication P946” by the IRS (US Tax Authority). This system seems to have been used in the US for some time, but it is tediously complex and presumably prone to calculation errors. It is simply one country’s convention, and there is no guarantee that it will not change in the future. Other countries have other depreciation conventions.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function has much wider application in the simpler cases of use, which will be explained later.</a:t>
          </a:r>
        </a:p>
        <a:p>
          <a:endParaRPr lang="en-GB" sz="1100"/>
        </a:p>
      </xdr:txBody>
    </xdr:sp>
    <xdr:clientData/>
  </xdr:twoCellAnchor>
  <xdr:twoCellAnchor editAs="oneCell">
    <xdr:from>
      <xdr:col>1</xdr:col>
      <xdr:colOff>470512</xdr:colOff>
      <xdr:row>34</xdr:row>
      <xdr:rowOff>63118</xdr:rowOff>
    </xdr:from>
    <xdr:to>
      <xdr:col>11</xdr:col>
      <xdr:colOff>100743</xdr:colOff>
      <xdr:row>43</xdr:row>
      <xdr:rowOff>145201</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8735" y="6501100"/>
          <a:ext cx="5731510" cy="1786255"/>
        </a:xfrm>
        <a:prstGeom prst="rect">
          <a:avLst/>
        </a:prstGeom>
      </xdr:spPr>
    </xdr:pic>
    <xdr:clientData/>
  </xdr:twoCellAnchor>
  <xdr:twoCellAnchor>
    <xdr:from>
      <xdr:col>0</xdr:col>
      <xdr:colOff>11476</xdr:colOff>
      <xdr:row>45</xdr:row>
      <xdr:rowOff>68856</xdr:rowOff>
    </xdr:from>
    <xdr:to>
      <xdr:col>13</xdr:col>
      <xdr:colOff>596747</xdr:colOff>
      <xdr:row>58</xdr:row>
      <xdr:rowOff>5738</xdr:rowOff>
    </xdr:to>
    <xdr:sp macro="" textlink="">
      <xdr:nvSpPr>
        <xdr:cNvPr id="5" name="TextBox 4"/>
        <xdr:cNvSpPr txBox="1"/>
      </xdr:nvSpPr>
      <xdr:spPr>
        <a:xfrm>
          <a:off x="11476" y="8589714"/>
          <a:ext cx="8549548" cy="2398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We will look firstly at an example asset with a life of 3 years (the lower black</a:t>
          </a:r>
          <a:r>
            <a:rPr lang="en-GB" sz="1100" baseline="0">
              <a:solidFill>
                <a:schemeClr val="dk1"/>
              </a:solidFill>
              <a:effectLst/>
              <a:latin typeface="+mn-lt"/>
              <a:ea typeface="+mn-ea"/>
              <a:cs typeface="+mn-cs"/>
            </a:rPr>
            <a:t> boxes)</a:t>
          </a:r>
          <a:r>
            <a:rPr lang="en-GB" sz="1100">
              <a:solidFill>
                <a:schemeClr val="dk1"/>
              </a:solidFill>
              <a:effectLst/>
              <a:latin typeface="+mn-lt"/>
              <a:ea typeface="+mn-ea"/>
              <a:cs typeface="+mn-cs"/>
            </a:rPr>
            <a:t>. The IRS system specifies the effective date on which the asset is brought into service. Identifying</a:t>
          </a:r>
          <a:r>
            <a:rPr lang="en-GB" sz="1100" baseline="0">
              <a:solidFill>
                <a:schemeClr val="dk1"/>
              </a:solidFill>
              <a:effectLst/>
              <a:latin typeface="+mn-lt"/>
              <a:ea typeface="+mn-ea"/>
              <a:cs typeface="+mn-cs"/>
            </a:rPr>
            <a:t> t</a:t>
          </a:r>
          <a:r>
            <a:rPr lang="en-GB" sz="1100">
              <a:solidFill>
                <a:schemeClr val="dk1"/>
              </a:solidFill>
              <a:effectLst/>
              <a:latin typeface="+mn-lt"/>
              <a:ea typeface="+mn-ea"/>
              <a:cs typeface="+mn-cs"/>
            </a:rPr>
            <a:t>hat date is IRS policy which does not concern us – all we need to know is </a:t>
          </a:r>
          <a:r>
            <a:rPr lang="en-GB" sz="1100" u="sng">
              <a:solidFill>
                <a:schemeClr val="dk1"/>
              </a:solidFill>
              <a:effectLst/>
              <a:latin typeface="+mn-lt"/>
              <a:ea typeface="+mn-ea"/>
              <a:cs typeface="+mn-cs"/>
            </a:rPr>
            <a:t>when</a:t>
          </a:r>
          <a:r>
            <a:rPr lang="en-GB" sz="1100">
              <a:solidFill>
                <a:schemeClr val="dk1"/>
              </a:solidFill>
              <a:effectLst/>
              <a:latin typeface="+mn-lt"/>
              <a:ea typeface="+mn-ea"/>
              <a:cs typeface="+mn-cs"/>
            </a:rPr>
            <a:t> that effective date is (it may not be the same as the actual date).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the diagram above, the asset was effectively brought into service in the middle of the first quarter of the accounting year – the “mid-quarter convention”. The middle of the first quarter is 0.125 or 12.5% through the accounting year. The IRS system depreciates the asset for 0.875 or 87.5% of its first year’s life in the first accounting year, shown by the leftmost thick blue line/arrow.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Let</a:t>
          </a:r>
          <a:r>
            <a:rPr lang="en-GB" sz="1100" baseline="0">
              <a:solidFill>
                <a:schemeClr val="dk1"/>
              </a:solidFill>
              <a:effectLst/>
              <a:latin typeface="+mn-lt"/>
              <a:ea typeface="+mn-ea"/>
              <a:cs typeface="+mn-cs"/>
            </a:rPr>
            <a:t> us say that the asset has an initial cost value of 100, a salvage value of 0 and that for the time being we ignore any straight line depreciation effects. We use the double declining balance (DDB) method, which means that we set '</a:t>
          </a:r>
          <a:r>
            <a:rPr lang="en-US" sz="1100">
              <a:solidFill>
                <a:schemeClr val="dk1"/>
              </a:solidFill>
              <a:effectLst/>
              <a:latin typeface="+mn-lt"/>
              <a:ea typeface="+mn-ea"/>
              <a:cs typeface="+mn-cs"/>
            </a:rPr>
            <a:t>depreciationFactor' to</a:t>
          </a:r>
          <a:r>
            <a:rPr lang="en-US" sz="1100" baseline="0">
              <a:solidFill>
                <a:schemeClr val="dk1"/>
              </a:solidFill>
              <a:effectLst/>
              <a:latin typeface="+mn-lt"/>
              <a:ea typeface="+mn-ea"/>
              <a:cs typeface="+mn-cs"/>
            </a:rPr>
            <a:t> 2. The asset's life is 3 years.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asset is depreciated by 87.5% of a year in the first accounting year, then by whole years, until in the final accounting year the asset's depreciation is for the remaining 12.5% of a year.</a:t>
          </a:r>
          <a:endParaRPr lang="en-GB" sz="1100"/>
        </a:p>
      </xdr:txBody>
    </xdr:sp>
    <xdr:clientData/>
  </xdr:twoCellAnchor>
  <xdr:twoCellAnchor>
    <xdr:from>
      <xdr:col>0</xdr:col>
      <xdr:colOff>17214</xdr:colOff>
      <xdr:row>67</xdr:row>
      <xdr:rowOff>91808</xdr:rowOff>
    </xdr:from>
    <xdr:to>
      <xdr:col>13</xdr:col>
      <xdr:colOff>579533</xdr:colOff>
      <xdr:row>84</xdr:row>
      <xdr:rowOff>95250</xdr:rowOff>
    </xdr:to>
    <xdr:sp macro="" textlink="">
      <xdr:nvSpPr>
        <xdr:cNvPr id="6" name="TextBox 5"/>
        <xdr:cNvSpPr txBox="1"/>
      </xdr:nvSpPr>
      <xdr:spPr>
        <a:xfrm>
          <a:off x="17214" y="12855308"/>
          <a:ext cx="8563319" cy="2289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Excel and Gnumeric say that VDB(100,0,3,2.875,3,2,TRUE) is 0.93, not 0.39 as I calculate; it is unclear whether this is an error in</a:t>
          </a:r>
          <a:r>
            <a:rPr lang="en-GB" sz="1100" baseline="0"/>
            <a:t> both spreadsheets or in my understanding of the process. When straight line depreciation is taken into account, Excel and my manual calculation agree with IRS tables. There are no IRS tables for this first simple case. The Gnumeric code, which is based on code from OpenOffice, uses different ('clever') code to calculate this first case. The code is maths based, presumably for speed, and I suspect there may be an issue in this boundary end of life example. It's a trivial case, as it appears to have no accountancy use.</a:t>
          </a:r>
        </a:p>
        <a:p>
          <a:endParaRPr lang="en-GB" sz="1100" baseline="0"/>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Notice how the VDB() function is used: the depreciation in the 1st accounting year needs to specify start / end periods of 0 / 0.875; in the 2nd, 0.875 / 1.875; in the 3rd, 1.875 / 2.875; and in the final accounting year 2.875, / 3.   Start / end periods are related to the asset's life, not the accounting year. In other words to use this function you need to have a pretty good understanding of what's going on. It's prone to errors of user understanding.</a:t>
          </a:r>
          <a:endParaRPr lang="en-GB">
            <a:effectLst/>
          </a:endParaRPr>
        </a:p>
        <a:p>
          <a:endParaRPr lang="en-GB" sz="1100" baseline="0"/>
        </a:p>
        <a:p>
          <a:r>
            <a:rPr lang="en-GB" sz="1100" baseline="0"/>
            <a:t>This first case does not depreciate the asset fully - there is still a residual value of (4.63-0.39) or (4.63-0.93) at the end. Let us now look at the method that is actually used under IRS guidelines - which involves swapping to straight line depreciation when that is advantageous. This method does reduce the final residual value to zero.</a:t>
          </a:r>
        </a:p>
        <a:p>
          <a:endParaRPr lang="en-GB" sz="1100" baseline="0"/>
        </a:p>
        <a:p>
          <a:r>
            <a:rPr lang="en-GB" sz="1100" baseline="0"/>
            <a:t>Firstly we look at straight line depreciation on its own. This simply takes the same depreciation away each year, so that the final asset value is zero. In the example below the yearly depreciation is 33.33 (100/3); in the first accounting year we allow 87.5% of the asset's first year, and in the final year 12.5%.</a:t>
          </a:r>
        </a:p>
        <a:p>
          <a:endParaRPr lang="en-GB" sz="1100" baseline="0"/>
        </a:p>
      </xdr:txBody>
    </xdr:sp>
    <xdr:clientData/>
  </xdr:twoCellAnchor>
  <xdr:twoCellAnchor>
    <xdr:from>
      <xdr:col>0</xdr:col>
      <xdr:colOff>11476</xdr:colOff>
      <xdr:row>92</xdr:row>
      <xdr:rowOff>114759</xdr:rowOff>
    </xdr:from>
    <xdr:to>
      <xdr:col>13</xdr:col>
      <xdr:colOff>568057</xdr:colOff>
      <xdr:row>95</xdr:row>
      <xdr:rowOff>86069</xdr:rowOff>
    </xdr:to>
    <xdr:sp macro="" textlink="">
      <xdr:nvSpPr>
        <xdr:cNvPr id="7" name="TextBox 6"/>
        <xdr:cNvSpPr txBox="1"/>
      </xdr:nvSpPr>
      <xdr:spPr>
        <a:xfrm>
          <a:off x="11476" y="16588419"/>
          <a:ext cx="8520858" cy="539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second line shows an alternative method, which gives the same results. In</a:t>
          </a:r>
          <a:r>
            <a:rPr lang="en-GB" sz="1100" baseline="0"/>
            <a:t> each accounting year, you determine the depreciation by dividing the remaining asset value by the remaining asset life. This is mathematically equivalent, and is the method we will use now.</a:t>
          </a:r>
          <a:endParaRPr lang="en-GB" sz="1100"/>
        </a:p>
      </xdr:txBody>
    </xdr:sp>
    <xdr:clientData/>
  </xdr:twoCellAnchor>
  <xdr:twoCellAnchor>
    <xdr:from>
      <xdr:col>0</xdr:col>
      <xdr:colOff>12700</xdr:colOff>
      <xdr:row>99</xdr:row>
      <xdr:rowOff>139700</xdr:rowOff>
    </xdr:from>
    <xdr:to>
      <xdr:col>13</xdr:col>
      <xdr:colOff>565150</xdr:colOff>
      <xdr:row>102</xdr:row>
      <xdr:rowOff>184150</xdr:rowOff>
    </xdr:to>
    <xdr:sp macro="" textlink="">
      <xdr:nvSpPr>
        <xdr:cNvPr id="8" name="TextBox 7"/>
        <xdr:cNvSpPr txBox="1"/>
      </xdr:nvSpPr>
      <xdr:spPr>
        <a:xfrm>
          <a:off x="12700" y="17475200"/>
          <a:ext cx="8553450" cy="61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following example is</a:t>
          </a:r>
          <a:r>
            <a:rPr lang="en-GB" sz="1100" baseline="0"/>
            <a:t> the same as the first example, except that if the straight line (SL) depreciation in any accounting year is greater than the DB depreciation it is used instead. In fact, once straight line depreciation is greater it will be greater in any subsequent accounting year.</a:t>
          </a:r>
          <a:endParaRPr lang="en-GB" sz="1100"/>
        </a:p>
      </xdr:txBody>
    </xdr:sp>
    <xdr:clientData/>
  </xdr:twoCellAnchor>
  <xdr:twoCellAnchor>
    <xdr:from>
      <xdr:col>0</xdr:col>
      <xdr:colOff>6350</xdr:colOff>
      <xdr:row>120</xdr:row>
      <xdr:rowOff>12700</xdr:rowOff>
    </xdr:from>
    <xdr:to>
      <xdr:col>13</xdr:col>
      <xdr:colOff>577850</xdr:colOff>
      <xdr:row>124</xdr:row>
      <xdr:rowOff>120650</xdr:rowOff>
    </xdr:to>
    <xdr:sp macro="" textlink="">
      <xdr:nvSpPr>
        <xdr:cNvPr id="9" name="TextBox 8"/>
        <xdr:cNvSpPr txBox="1"/>
      </xdr:nvSpPr>
      <xdr:spPr>
        <a:xfrm>
          <a:off x="6350" y="21348700"/>
          <a:ext cx="8572500" cy="86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is the method used by the IRS, and agrees with Table A-2 in the IRS publication P946. Note the calculation of straight line depreciation is based on the number of years of asset life remaining.</a:t>
          </a:r>
        </a:p>
        <a:p>
          <a:endParaRPr lang="en-GB" sz="1100"/>
        </a:p>
        <a:p>
          <a:r>
            <a:rPr lang="en-GB" sz="1100"/>
            <a:t>In accounting year 3 </a:t>
          </a:r>
          <a:r>
            <a:rPr lang="en-GB" sz="1100">
              <a:solidFill>
                <a:schemeClr val="dk1"/>
              </a:solidFill>
              <a:effectLst/>
              <a:latin typeface="+mn-lt"/>
              <a:ea typeface="+mn-ea"/>
              <a:cs typeface="+mn-cs"/>
            </a:rPr>
            <a:t>straight line (SL) depreciation  becomes greater than declining balance (DB) depreciation.</a:t>
          </a:r>
          <a:endParaRPr lang="en-GB" sz="1100"/>
        </a:p>
      </xdr:txBody>
    </xdr:sp>
    <xdr:clientData/>
  </xdr:twoCellAnchor>
  <xdr:twoCellAnchor>
    <xdr:from>
      <xdr:col>0</xdr:col>
      <xdr:colOff>12700</xdr:colOff>
      <xdr:row>125</xdr:row>
      <xdr:rowOff>101600</xdr:rowOff>
    </xdr:from>
    <xdr:to>
      <xdr:col>13</xdr:col>
      <xdr:colOff>552450</xdr:colOff>
      <xdr:row>131</xdr:row>
      <xdr:rowOff>0</xdr:rowOff>
    </xdr:to>
    <xdr:sp macro="" textlink="">
      <xdr:nvSpPr>
        <xdr:cNvPr id="10" name="TextBox 9"/>
        <xdr:cNvSpPr txBox="1"/>
      </xdr:nvSpPr>
      <xdr:spPr>
        <a:xfrm>
          <a:off x="12700" y="23914100"/>
          <a:ext cx="8540750"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We</a:t>
          </a:r>
          <a:r>
            <a:rPr lang="en-GB" sz="1100" baseline="0"/>
            <a:t> now have enough information to check the IRS P946 tables, and to calculate whole accounting year depreciation.</a:t>
          </a:r>
        </a:p>
        <a:p>
          <a:endParaRPr lang="en-GB" sz="1100" baseline="0"/>
        </a:p>
        <a:p>
          <a:r>
            <a:rPr lang="en-GB" sz="1100" baseline="0"/>
            <a:t>However there are a number of issues in the general use of the VDB function that are described in the next tab 'Interesting cases'. These are important, as generally people are likely to use the IRS tables rather than the VDB function - except for these interesting cases which the tables do not cover (eg an asset sold before the end of its offical life). </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0</xdr:row>
      <xdr:rowOff>152401</xdr:rowOff>
    </xdr:from>
    <xdr:to>
      <xdr:col>12</xdr:col>
      <xdr:colOff>190500</xdr:colOff>
      <xdr:row>2</xdr:row>
      <xdr:rowOff>114300</xdr:rowOff>
    </xdr:to>
    <xdr:sp macro="" textlink="">
      <xdr:nvSpPr>
        <xdr:cNvPr id="2" name="TextBox 1"/>
        <xdr:cNvSpPr txBox="1"/>
      </xdr:nvSpPr>
      <xdr:spPr>
        <a:xfrm>
          <a:off x="647700" y="152401"/>
          <a:ext cx="6943725"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VDB spreadsheet function - interesting cases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endParaRPr lang="en-GB" sz="1100"/>
        </a:p>
      </xdr:txBody>
    </xdr:sp>
    <xdr:clientData/>
  </xdr:twoCellAnchor>
  <xdr:twoCellAnchor editAs="oneCell">
    <xdr:from>
      <xdr:col>1</xdr:col>
      <xdr:colOff>28575</xdr:colOff>
      <xdr:row>5</xdr:row>
      <xdr:rowOff>19051</xdr:rowOff>
    </xdr:from>
    <xdr:to>
      <xdr:col>10</xdr:col>
      <xdr:colOff>373094</xdr:colOff>
      <xdr:row>13</xdr:row>
      <xdr:rowOff>98680</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352551"/>
          <a:ext cx="5869019" cy="1603629"/>
        </a:xfrm>
        <a:prstGeom prst="rect">
          <a:avLst/>
        </a:prstGeom>
      </xdr:spPr>
    </xdr:pic>
    <xdr:clientData/>
  </xdr:twoCellAnchor>
  <xdr:twoCellAnchor>
    <xdr:from>
      <xdr:col>0</xdr:col>
      <xdr:colOff>104775</xdr:colOff>
      <xdr:row>13</xdr:row>
      <xdr:rowOff>38100</xdr:rowOff>
    </xdr:from>
    <xdr:to>
      <xdr:col>13</xdr:col>
      <xdr:colOff>561975</xdr:colOff>
      <xdr:row>15</xdr:row>
      <xdr:rowOff>171450</xdr:rowOff>
    </xdr:to>
    <xdr:sp macro="" textlink="">
      <xdr:nvSpPr>
        <xdr:cNvPr id="4" name="TextBox 3"/>
        <xdr:cNvSpPr txBox="1"/>
      </xdr:nvSpPr>
      <xdr:spPr>
        <a:xfrm>
          <a:off x="104775" y="2895600"/>
          <a:ext cx="84677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is a</a:t>
          </a:r>
          <a:r>
            <a:rPr lang="en-GB" sz="1100" baseline="0"/>
            <a:t> case which is not specific to the US IRS system, and hence may have wider application. In IRS terms, the asset life maps to the accounting years, as the diagram shows. In general use, we can just consider the asset life alone. There are no fractional start  periods.</a:t>
          </a:r>
          <a:endParaRPr lang="en-GB" sz="1100"/>
        </a:p>
      </xdr:txBody>
    </xdr:sp>
    <xdr:clientData/>
  </xdr:twoCellAnchor>
  <xdr:twoCellAnchor editAs="oneCell">
    <xdr:from>
      <xdr:col>1</xdr:col>
      <xdr:colOff>28575</xdr:colOff>
      <xdr:row>19</xdr:row>
      <xdr:rowOff>76200</xdr:rowOff>
    </xdr:from>
    <xdr:to>
      <xdr:col>8</xdr:col>
      <xdr:colOff>139827</xdr:colOff>
      <xdr:row>28</xdr:row>
      <xdr:rowOff>142780</xdr:rowOff>
    </xdr:to>
    <xdr:pic>
      <xdr:nvPicPr>
        <xdr:cNvPr id="5" name="Picture 4"/>
        <xdr:cNvPicPr>
          <a:picLocks noChangeAspect="1"/>
        </xdr:cNvPicPr>
      </xdr:nvPicPr>
      <xdr:blipFill>
        <a:blip xmlns:r="http://schemas.openxmlformats.org/officeDocument/2006/relationships" r:embed="rId2"/>
        <a:stretch>
          <a:fillRect/>
        </a:stretch>
      </xdr:blipFill>
      <xdr:spPr>
        <a:xfrm>
          <a:off x="685800" y="4267200"/>
          <a:ext cx="4416552" cy="1781080"/>
        </a:xfrm>
        <a:prstGeom prst="rect">
          <a:avLst/>
        </a:prstGeom>
      </xdr:spPr>
    </xdr:pic>
    <xdr:clientData/>
  </xdr:twoCellAnchor>
  <xdr:twoCellAnchor>
    <xdr:from>
      <xdr:col>0</xdr:col>
      <xdr:colOff>57150</xdr:colOff>
      <xdr:row>28</xdr:row>
      <xdr:rowOff>76200</xdr:rowOff>
    </xdr:from>
    <xdr:to>
      <xdr:col>13</xdr:col>
      <xdr:colOff>533400</xdr:colOff>
      <xdr:row>31</xdr:row>
      <xdr:rowOff>9525</xdr:rowOff>
    </xdr:to>
    <xdr:sp macro="" textlink="">
      <xdr:nvSpPr>
        <xdr:cNvPr id="6" name="TextBox 5"/>
        <xdr:cNvSpPr txBox="1"/>
      </xdr:nvSpPr>
      <xdr:spPr>
        <a:xfrm>
          <a:off x="57150" y="5600700"/>
          <a:ext cx="84867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diagram shows an asset with a 2.5 year life. Depreciation is calculated in the same way as with say a 3 year life, with</a:t>
          </a:r>
          <a:r>
            <a:rPr lang="en-GB" sz="1100" baseline="0"/>
            <a:t> rates and remaining life based on 2.5 rather than 3 years.</a:t>
          </a:r>
          <a:endParaRPr lang="en-GB" sz="1100"/>
        </a:p>
      </xdr:txBody>
    </xdr:sp>
    <xdr:clientData/>
  </xdr:twoCellAnchor>
  <xdr:twoCellAnchor>
    <xdr:from>
      <xdr:col>0</xdr:col>
      <xdr:colOff>85725</xdr:colOff>
      <xdr:row>47</xdr:row>
      <xdr:rowOff>19050</xdr:rowOff>
    </xdr:from>
    <xdr:to>
      <xdr:col>13</xdr:col>
      <xdr:colOff>542925</xdr:colOff>
      <xdr:row>56</xdr:row>
      <xdr:rowOff>66675</xdr:rowOff>
    </xdr:to>
    <xdr:sp macro="" textlink="">
      <xdr:nvSpPr>
        <xdr:cNvPr id="7" name="TextBox 6"/>
        <xdr:cNvSpPr txBox="1"/>
      </xdr:nvSpPr>
      <xdr:spPr>
        <a:xfrm>
          <a:off x="85725" y="9544050"/>
          <a:ext cx="84296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How</a:t>
          </a:r>
          <a:r>
            <a:rPr lang="en-GB" sz="1100" baseline="0"/>
            <a:t> does the VDB() function interpret  start | end periods of 1.875 | 2.25?</a:t>
          </a:r>
        </a:p>
        <a:p>
          <a:endParaRPr lang="en-GB" sz="1100" baseline="0"/>
        </a:p>
        <a:p>
          <a:r>
            <a:rPr lang="en-GB" sz="1100" baseline="0"/>
            <a:t>Taking the fractional part of the start period (INT(1.875)), we recognise that asset life included in the first accounting year was 0.875.</a:t>
          </a:r>
        </a:p>
        <a:p>
          <a:r>
            <a:rPr lang="en-GB" sz="1100" baseline="0"/>
            <a:t>We can then find the depreciation for the whole year (using start | end periods of 1.875|2.875) - and calculate depreciation as a proportion. It doesn't matter if the depreciation at this stage is DB or SL - whichever it is, we take the relevant proportion.</a:t>
          </a:r>
        </a:p>
        <a:p>
          <a:endParaRPr lang="en-GB" sz="1100" baseline="0"/>
        </a:p>
        <a:p>
          <a:r>
            <a:rPr lang="en-GB" sz="1100" baseline="0"/>
            <a:t>This might be a case where the asset has been sold or disposed of in the middle of the 2nd quarter of the accounting year (that is at time 2.375). (I'm not 100% sure of the accounting validity of this, but the principle looks sound.)</a:t>
          </a:r>
        </a:p>
        <a:p>
          <a:endParaRPr lang="en-GB" sz="1100"/>
        </a:p>
      </xdr:txBody>
    </xdr:sp>
    <xdr:clientData/>
  </xdr:twoCellAnchor>
  <xdr:twoCellAnchor editAs="oneCell">
    <xdr:from>
      <xdr:col>1</xdr:col>
      <xdr:colOff>0</xdr:colOff>
      <xdr:row>36</xdr:row>
      <xdr:rowOff>0</xdr:rowOff>
    </xdr:from>
    <xdr:to>
      <xdr:col>10</xdr:col>
      <xdr:colOff>140780</xdr:colOff>
      <xdr:row>45</xdr:row>
      <xdr:rowOff>145447</xdr:rowOff>
    </xdr:to>
    <xdr:pic>
      <xdr:nvPicPr>
        <xdr:cNvPr id="8" name="Picture 7"/>
        <xdr:cNvPicPr>
          <a:picLocks noChangeAspect="1"/>
        </xdr:cNvPicPr>
      </xdr:nvPicPr>
      <xdr:blipFill>
        <a:blip xmlns:r="http://schemas.openxmlformats.org/officeDocument/2006/relationships" r:embed="rId3"/>
        <a:stretch>
          <a:fillRect/>
        </a:stretch>
      </xdr:blipFill>
      <xdr:spPr>
        <a:xfrm>
          <a:off x="657225" y="7429500"/>
          <a:ext cx="5665280" cy="1859947"/>
        </a:xfrm>
        <a:prstGeom prst="rect">
          <a:avLst/>
        </a:prstGeom>
      </xdr:spPr>
    </xdr:pic>
    <xdr:clientData/>
  </xdr:twoCellAnchor>
  <xdr:twoCellAnchor>
    <xdr:from>
      <xdr:col>0</xdr:col>
      <xdr:colOff>76200</xdr:colOff>
      <xdr:row>67</xdr:row>
      <xdr:rowOff>123825</xdr:rowOff>
    </xdr:from>
    <xdr:to>
      <xdr:col>13</xdr:col>
      <xdr:colOff>533400</xdr:colOff>
      <xdr:row>72</xdr:row>
      <xdr:rowOff>76200</xdr:rowOff>
    </xdr:to>
    <xdr:sp macro="" textlink="">
      <xdr:nvSpPr>
        <xdr:cNvPr id="9" name="TextBox 8"/>
        <xdr:cNvSpPr txBox="1"/>
      </xdr:nvSpPr>
      <xdr:spPr>
        <a:xfrm>
          <a:off x="76200" y="12887325"/>
          <a:ext cx="84677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Similarly, depreciation for start | end periods of 0.875 | 2.25 are interpreted as :</a:t>
          </a:r>
        </a:p>
        <a:p>
          <a:r>
            <a:rPr lang="en-GB" sz="1100"/>
            <a:t>[depreciation for 0.875 | 1.875] plus [depreciation for 1.875 | 2.25]</a:t>
          </a:r>
        </a:p>
        <a:p>
          <a:endParaRPr lang="en-GB" sz="1100"/>
        </a:p>
        <a:p>
          <a:r>
            <a:rPr lang="en-GB" sz="1100"/>
            <a:t>That is, the depreciation for the 2nd accounting year, and the</a:t>
          </a:r>
          <a:r>
            <a:rPr lang="en-GB" sz="1100" baseline="0"/>
            <a:t> 3rd (the relevant proportion thereof)</a:t>
          </a:r>
          <a:endParaRPr lang="en-GB" sz="1100"/>
        </a:p>
      </xdr:txBody>
    </xdr:sp>
    <xdr:clientData/>
  </xdr:twoCellAnchor>
  <xdr:twoCellAnchor>
    <xdr:from>
      <xdr:col>0</xdr:col>
      <xdr:colOff>104775</xdr:colOff>
      <xdr:row>73</xdr:row>
      <xdr:rowOff>180975</xdr:rowOff>
    </xdr:from>
    <xdr:to>
      <xdr:col>13</xdr:col>
      <xdr:colOff>552450</xdr:colOff>
      <xdr:row>77</xdr:row>
      <xdr:rowOff>47625</xdr:rowOff>
    </xdr:to>
    <xdr:sp macro="" textlink="">
      <xdr:nvSpPr>
        <xdr:cNvPr id="11" name="TextBox 10"/>
        <xdr:cNvSpPr txBox="1"/>
      </xdr:nvSpPr>
      <xdr:spPr>
        <a:xfrm>
          <a:off x="104775" y="14087475"/>
          <a:ext cx="84582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passing, we observe that we have already identified the meaning of start | end periods of 2.875 | 3, where the asset life is 3 years. It is the depreciation</a:t>
          </a:r>
          <a:r>
            <a:rPr lang="en-GB" sz="1100" baseline="0"/>
            <a:t> for the final year in the mid-first-quarter case. We could observe that actually this depreciation is the proportion of a full year's depreciation, based on the asset's remaining life  (0.125) - just like these cases above.</a:t>
          </a:r>
          <a:endParaRPr lang="en-GB" sz="1100"/>
        </a:p>
      </xdr:txBody>
    </xdr:sp>
    <xdr:clientData/>
  </xdr:twoCellAnchor>
  <xdr:twoCellAnchor>
    <xdr:from>
      <xdr:col>0</xdr:col>
      <xdr:colOff>114300</xdr:colOff>
      <xdr:row>78</xdr:row>
      <xdr:rowOff>19051</xdr:rowOff>
    </xdr:from>
    <xdr:to>
      <xdr:col>13</xdr:col>
      <xdr:colOff>542925</xdr:colOff>
      <xdr:row>95</xdr:row>
      <xdr:rowOff>1</xdr:rowOff>
    </xdr:to>
    <xdr:sp macro="" textlink="">
      <xdr:nvSpPr>
        <xdr:cNvPr id="12" name="TextBox 11"/>
        <xdr:cNvSpPr txBox="1"/>
      </xdr:nvSpPr>
      <xdr:spPr>
        <a:xfrm>
          <a:off x="114300" y="14878051"/>
          <a:ext cx="843915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We now come to an awkward case. What is the meaning of start | end periods of 0</a:t>
          </a:r>
          <a:r>
            <a:rPr lang="en-GB" sz="1100" baseline="0">
              <a:solidFill>
                <a:schemeClr val="dk1"/>
              </a:solidFill>
              <a:effectLst/>
              <a:latin typeface="+mn-lt"/>
              <a:ea typeface="+mn-ea"/>
              <a:cs typeface="+mn-cs"/>
            </a:rPr>
            <a:t>|</a:t>
          </a:r>
          <a:r>
            <a:rPr lang="en-GB" sz="1100">
              <a:solidFill>
                <a:schemeClr val="dk1"/>
              </a:solidFill>
              <a:effectLst/>
              <a:latin typeface="+mn-lt"/>
              <a:ea typeface="+mn-ea"/>
              <a:cs typeface="+mn-cs"/>
            </a:rPr>
            <a:t>1.875?</a:t>
          </a: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ODFF seems</a:t>
          </a:r>
          <a:r>
            <a:rPr lang="en-GB" sz="1100" baseline="0">
              <a:solidFill>
                <a:schemeClr val="dk1"/>
              </a:solidFill>
              <a:effectLst/>
              <a:latin typeface="+mn-lt"/>
              <a:ea typeface="+mn-ea"/>
              <a:cs typeface="+mn-cs"/>
            </a:rPr>
            <a:t> to identify this as the mid-first-quarter case. ( INT(end period) is 0.875). It seems to think that the function should return the depreciation for the first two accounting years in the mid-first-quarter case. (Using the word 'seems' here, as it's not totally clear.)</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Excel returns a calculation based on the asset life starting at the beginning of the accounting year, and the asset being sold 0.875 way through the second year.</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In fact, the maths shows that for </a:t>
          </a:r>
          <a:r>
            <a:rPr lang="en-GB" sz="1100">
              <a:solidFill>
                <a:schemeClr val="dk1"/>
              </a:solidFill>
              <a:effectLst/>
              <a:latin typeface="+mn-lt"/>
              <a:ea typeface="+mn-ea"/>
              <a:cs typeface="+mn-cs"/>
            </a:rPr>
            <a:t>start | end periods of 0 </a:t>
          </a:r>
          <a:r>
            <a:rPr lang="en-GB" sz="1100" baseline="0">
              <a:solidFill>
                <a:schemeClr val="dk1"/>
              </a:solidFill>
              <a:effectLst/>
              <a:latin typeface="+mn-lt"/>
              <a:ea typeface="+mn-ea"/>
              <a:cs typeface="+mn-cs"/>
            </a:rPr>
            <a:t>|</a:t>
          </a:r>
          <a:r>
            <a:rPr lang="en-GB" sz="1100">
              <a:solidFill>
                <a:schemeClr val="dk1"/>
              </a:solidFill>
              <a:effectLst/>
              <a:latin typeface="+mn-lt"/>
              <a:ea typeface="+mn-ea"/>
              <a:cs typeface="+mn-cs"/>
            </a:rPr>
            <a:t>1.875 the answer will be the same - but the answer </a:t>
          </a:r>
          <a:r>
            <a:rPr lang="en-GB" sz="1100" u="sng">
              <a:solidFill>
                <a:schemeClr val="dk1"/>
              </a:solidFill>
              <a:effectLst/>
              <a:latin typeface="+mn-lt"/>
              <a:ea typeface="+mn-ea"/>
              <a:cs typeface="+mn-cs"/>
            </a:rPr>
            <a:t>is different </a:t>
          </a:r>
          <a:r>
            <a:rPr lang="en-GB" sz="1100">
              <a:solidFill>
                <a:schemeClr val="dk1"/>
              </a:solidFill>
              <a:effectLst/>
              <a:latin typeface="+mn-lt"/>
              <a:ea typeface="+mn-ea"/>
              <a:cs typeface="+mn-cs"/>
            </a:rPr>
            <a:t>for start / end periods of 0</a:t>
          </a:r>
          <a:r>
            <a:rPr lang="en-GB" sz="1100" baseline="0">
              <a:solidFill>
                <a:schemeClr val="dk1"/>
              </a:solidFill>
              <a:effectLst/>
              <a:latin typeface="+mn-lt"/>
              <a:ea typeface="+mn-ea"/>
              <a:cs typeface="+mn-cs"/>
            </a:rPr>
            <a:t> | 2</a:t>
          </a:r>
          <a:r>
            <a:rPr lang="en-GB" sz="1100">
              <a:solidFill>
                <a:schemeClr val="dk1"/>
              </a:solidFill>
              <a:effectLst/>
              <a:latin typeface="+mn-lt"/>
              <a:ea typeface="+mn-ea"/>
              <a:cs typeface="+mn-cs"/>
            </a:rPr>
            <a:t>.875.</a:t>
          </a: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What should be returned for start | end periods of 1</a:t>
          </a:r>
          <a:r>
            <a:rPr lang="en-GB" sz="1100" baseline="0">
              <a:solidFill>
                <a:schemeClr val="dk1"/>
              </a:solidFill>
              <a:effectLst/>
              <a:latin typeface="+mn-lt"/>
              <a:ea typeface="+mn-ea"/>
              <a:cs typeface="+mn-cs"/>
            </a:rPr>
            <a:t> | 2</a:t>
          </a:r>
          <a:r>
            <a:rPr lang="en-GB" sz="1100">
              <a:solidFill>
                <a:schemeClr val="dk1"/>
              </a:solidFill>
              <a:effectLst/>
              <a:latin typeface="+mn-lt"/>
              <a:ea typeface="+mn-ea"/>
              <a:cs typeface="+mn-cs"/>
            </a:rPr>
            <a:t>.875?</a:t>
          </a: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effectLst/>
            </a:rPr>
            <a:t>In accountancy terms, it seems wrong to consider this as a </a:t>
          </a:r>
          <a:r>
            <a:rPr lang="en-GB" sz="1100" baseline="0">
              <a:solidFill>
                <a:schemeClr val="dk1"/>
              </a:solidFill>
              <a:effectLst/>
              <a:latin typeface="+mn-lt"/>
              <a:ea typeface="+mn-ea"/>
              <a:cs typeface="+mn-cs"/>
            </a:rPr>
            <a:t>mid-first-quarter case, which would imply using a (0.875) proportional calculation for the periods (0.875|1.875) plus the full year (1.875 |2.875) - meaningless as far as I can see. It seems natural to identify this as  depreciation for  periods (1 | 2) plus periods (2 | 2.875).</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then gives a logic to Excel's approach to (0 | 2.875). Even though it has ostensibly never been documented.</a:t>
          </a:r>
        </a:p>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9:M119"/>
  <sheetViews>
    <sheetView zoomScaleNormal="100" workbookViewId="0"/>
  </sheetViews>
  <sheetFormatPr defaultRowHeight="15" x14ac:dyDescent="0.25"/>
  <cols>
    <col min="1" max="1" width="10" customWidth="1"/>
    <col min="8" max="8" width="9.42578125" customWidth="1"/>
  </cols>
  <sheetData>
    <row r="59" spans="1:13" x14ac:dyDescent="0.25">
      <c r="A59" s="1" t="s">
        <v>3</v>
      </c>
      <c r="B59">
        <v>3</v>
      </c>
      <c r="D59" s="1" t="s">
        <v>4</v>
      </c>
      <c r="E59">
        <v>2</v>
      </c>
      <c r="H59" s="1" t="s">
        <v>2</v>
      </c>
      <c r="I59" s="2">
        <f>1/B59</f>
        <v>0.33333333333333331</v>
      </c>
      <c r="L59" s="1" t="s">
        <v>53</v>
      </c>
      <c r="M59" s="2">
        <f>I59*E59</f>
        <v>0.66666666666666663</v>
      </c>
    </row>
    <row r="61" spans="1:13" x14ac:dyDescent="0.25">
      <c r="A61" t="s">
        <v>0</v>
      </c>
      <c r="D61" t="s">
        <v>6</v>
      </c>
      <c r="G61" t="s">
        <v>7</v>
      </c>
      <c r="J61" t="s">
        <v>8</v>
      </c>
    </row>
    <row r="62" spans="1:13" x14ac:dyDescent="0.25">
      <c r="A62" t="s">
        <v>1</v>
      </c>
      <c r="B62" t="s">
        <v>5</v>
      </c>
      <c r="D62" t="s">
        <v>1</v>
      </c>
      <c r="E62" t="s">
        <v>5</v>
      </c>
      <c r="G62" t="s">
        <v>1</v>
      </c>
      <c r="H62" t="s">
        <v>5</v>
      </c>
      <c r="J62" t="s">
        <v>1</v>
      </c>
      <c r="K62" t="s">
        <v>5</v>
      </c>
    </row>
    <row r="63" spans="1:13" x14ac:dyDescent="0.25">
      <c r="A63">
        <v>100</v>
      </c>
      <c r="B63" s="3">
        <f>A63*$M$59*0.875</f>
        <v>58.333333333333329</v>
      </c>
      <c r="D63" s="3">
        <f>A63-B63</f>
        <v>41.666666666666671</v>
      </c>
      <c r="E63" s="3">
        <f>D63*$M$59</f>
        <v>27.777777777777779</v>
      </c>
      <c r="G63" s="3">
        <f>D63-E63</f>
        <v>13.888888888888893</v>
      </c>
      <c r="H63" s="3">
        <f>G63*$M$59</f>
        <v>9.2592592592592613</v>
      </c>
      <c r="J63" s="3">
        <f>G63-H63</f>
        <v>4.6296296296296315</v>
      </c>
      <c r="K63" s="3">
        <f>J63*$M$59*0.125</f>
        <v>0.38580246913580263</v>
      </c>
    </row>
    <row r="65" spans="1:12" x14ac:dyDescent="0.25">
      <c r="A65" t="s">
        <v>9</v>
      </c>
      <c r="B65" s="3">
        <f>VDB(100,0,3,0,0.875,2,TRUE)</f>
        <v>58.333333333333329</v>
      </c>
      <c r="C65" s="3"/>
      <c r="D65" s="3"/>
      <c r="E65" s="3">
        <f>VDB(100,0,3,0.875,1.875,2,TRUE)</f>
        <v>27.777777777777771</v>
      </c>
      <c r="F65" s="3"/>
      <c r="G65" s="3"/>
      <c r="H65" s="3">
        <f>VDB(100,0,3,1.875,2.875,2,TRUE)</f>
        <v>9.2592592592592613</v>
      </c>
      <c r="I65" s="3"/>
      <c r="J65" s="3"/>
      <c r="K65" s="3">
        <f>VDB(100,0,3,2.875,3,2,TRUE)</f>
        <v>0.9259259259259256</v>
      </c>
    </row>
    <row r="67" spans="1:12" x14ac:dyDescent="0.25">
      <c r="I67" s="3"/>
      <c r="L67" s="4"/>
    </row>
    <row r="86" spans="1:13" x14ac:dyDescent="0.25">
      <c r="A86" s="1" t="s">
        <v>3</v>
      </c>
      <c r="B86">
        <v>3</v>
      </c>
      <c r="D86" s="1"/>
      <c r="H86" s="1" t="s">
        <v>2</v>
      </c>
      <c r="I86" s="2">
        <f>1/B86</f>
        <v>0.33333333333333331</v>
      </c>
      <c r="L86" s="1"/>
      <c r="M86" s="2"/>
    </row>
    <row r="88" spans="1:13" x14ac:dyDescent="0.25">
      <c r="A88" t="s">
        <v>0</v>
      </c>
      <c r="D88" t="s">
        <v>6</v>
      </c>
      <c r="G88" t="s">
        <v>7</v>
      </c>
      <c r="J88" t="s">
        <v>8</v>
      </c>
    </row>
    <row r="89" spans="1:13" x14ac:dyDescent="0.25">
      <c r="A89" t="s">
        <v>1</v>
      </c>
      <c r="B89" t="s">
        <v>5</v>
      </c>
      <c r="D89" t="s">
        <v>1</v>
      </c>
      <c r="E89" t="s">
        <v>5</v>
      </c>
      <c r="G89" t="s">
        <v>1</v>
      </c>
      <c r="H89" t="s">
        <v>5</v>
      </c>
      <c r="J89" t="s">
        <v>1</v>
      </c>
      <c r="K89" t="s">
        <v>5</v>
      </c>
    </row>
    <row r="90" spans="1:13" x14ac:dyDescent="0.25">
      <c r="A90">
        <v>100</v>
      </c>
      <c r="B90" s="3">
        <f>A90*$I$86*0.875</f>
        <v>29.166666666666664</v>
      </c>
      <c r="D90" s="3">
        <f>A90-B90</f>
        <v>70.833333333333343</v>
      </c>
      <c r="E90" s="3">
        <f>A90*$I$86</f>
        <v>33.333333333333329</v>
      </c>
      <c r="G90" s="3">
        <f>D90-E90</f>
        <v>37.500000000000014</v>
      </c>
      <c r="H90" s="3">
        <f>A90*$I$86</f>
        <v>33.333333333333329</v>
      </c>
      <c r="J90" s="3">
        <f>G90-H90</f>
        <v>4.1666666666666856</v>
      </c>
      <c r="K90" s="3">
        <f>A90*$I$86*0.125</f>
        <v>4.1666666666666661</v>
      </c>
    </row>
    <row r="91" spans="1:13" x14ac:dyDescent="0.25">
      <c r="A91">
        <v>100</v>
      </c>
      <c r="B91" s="3">
        <f>A91/3*0.875</f>
        <v>29.166666666666668</v>
      </c>
      <c r="D91" s="3">
        <f>A91-B91</f>
        <v>70.833333333333329</v>
      </c>
      <c r="E91" s="3">
        <f>D91/($B$86-0.875)</f>
        <v>33.333333333333329</v>
      </c>
      <c r="G91" s="3">
        <f>D91-E91</f>
        <v>37.5</v>
      </c>
      <c r="H91" s="3">
        <f>G91/($B$86-1.875)</f>
        <v>33.333333333333336</v>
      </c>
      <c r="J91" s="3">
        <f>G91-H91</f>
        <v>4.1666666666666643</v>
      </c>
      <c r="K91" s="3">
        <f>J91/($B$86-2.875)*0.125</f>
        <v>4.1666666666666643</v>
      </c>
    </row>
    <row r="105" spans="1:13" x14ac:dyDescent="0.25">
      <c r="A105" s="34" t="s">
        <v>3</v>
      </c>
      <c r="B105" s="35">
        <v>3</v>
      </c>
      <c r="C105" s="36"/>
      <c r="D105" s="37" t="s">
        <v>4</v>
      </c>
      <c r="E105" s="35">
        <v>2</v>
      </c>
      <c r="F105" s="36"/>
      <c r="G105" s="38"/>
      <c r="H105" s="37" t="s">
        <v>2</v>
      </c>
      <c r="I105" s="39">
        <f>1/B105</f>
        <v>0.33333333333333331</v>
      </c>
      <c r="J105" s="36"/>
      <c r="K105" s="38"/>
      <c r="L105" s="37" t="s">
        <v>53</v>
      </c>
      <c r="M105" s="39">
        <f>I105*E105</f>
        <v>0.66666666666666663</v>
      </c>
    </row>
    <row r="106" spans="1:13" x14ac:dyDescent="0.25">
      <c r="A106" s="1"/>
      <c r="D106" s="1"/>
      <c r="H106" s="1"/>
      <c r="I106" s="2"/>
      <c r="L106" s="1"/>
      <c r="M106" s="2"/>
    </row>
    <row r="107" spans="1:13" x14ac:dyDescent="0.25">
      <c r="A107" s="5" t="s">
        <v>0</v>
      </c>
      <c r="B107" s="6"/>
      <c r="C107" s="6"/>
      <c r="D107" s="6"/>
      <c r="E107" s="11"/>
      <c r="H107" s="5" t="s">
        <v>6</v>
      </c>
      <c r="I107" s="6"/>
      <c r="J107" s="6"/>
      <c r="K107" s="6"/>
      <c r="L107" s="11"/>
    </row>
    <row r="108" spans="1:13" s="9" customFormat="1" x14ac:dyDescent="0.25">
      <c r="A108" s="12"/>
      <c r="B108" s="10"/>
      <c r="C108" s="10" t="s">
        <v>11</v>
      </c>
      <c r="D108" s="10" t="s">
        <v>12</v>
      </c>
      <c r="E108" s="13" t="s">
        <v>13</v>
      </c>
      <c r="H108" s="12"/>
      <c r="I108" s="10"/>
      <c r="J108" s="10" t="s">
        <v>11</v>
      </c>
      <c r="K108" s="10" t="s">
        <v>12</v>
      </c>
      <c r="L108" s="13" t="s">
        <v>13</v>
      </c>
    </row>
    <row r="109" spans="1:13" s="9" customFormat="1" x14ac:dyDescent="0.25">
      <c r="A109" s="12" t="s">
        <v>1</v>
      </c>
      <c r="B109" s="10" t="s">
        <v>10</v>
      </c>
      <c r="C109" s="10" t="s">
        <v>5</v>
      </c>
      <c r="D109" s="10" t="s">
        <v>5</v>
      </c>
      <c r="E109" s="13" t="s">
        <v>5</v>
      </c>
      <c r="H109" s="12" t="s">
        <v>1</v>
      </c>
      <c r="I109" s="10" t="s">
        <v>10</v>
      </c>
      <c r="J109" s="10" t="s">
        <v>5</v>
      </c>
      <c r="K109" s="10" t="s">
        <v>5</v>
      </c>
      <c r="L109" s="13" t="s">
        <v>5</v>
      </c>
    </row>
    <row r="110" spans="1:13" x14ac:dyDescent="0.25">
      <c r="A110" s="14">
        <v>100</v>
      </c>
      <c r="B110" s="15">
        <f>B105</f>
        <v>3</v>
      </c>
      <c r="C110" s="16">
        <f>A110*M105*0.875</f>
        <v>58.333333333333329</v>
      </c>
      <c r="D110" s="16">
        <f>A110/B110</f>
        <v>33.333333333333336</v>
      </c>
      <c r="E110" s="17">
        <f>MAX(C110,D110)</f>
        <v>58.333333333333329</v>
      </c>
      <c r="G110" s="3"/>
      <c r="H110" s="21">
        <f>A110-E110</f>
        <v>41.666666666666671</v>
      </c>
      <c r="I110" s="15">
        <f>B110-0.875</f>
        <v>2.125</v>
      </c>
      <c r="J110" s="16">
        <f>H110*M105</f>
        <v>27.777777777777779</v>
      </c>
      <c r="K110" s="16">
        <f>H110/I110</f>
        <v>19.607843137254903</v>
      </c>
      <c r="L110" s="17">
        <f>MAX(J110,K110)</f>
        <v>27.777777777777779</v>
      </c>
    </row>
    <row r="111" spans="1:13" x14ac:dyDescent="0.25">
      <c r="A111" s="14"/>
      <c r="B111" s="8"/>
      <c r="C111" s="8"/>
      <c r="D111" s="8"/>
      <c r="E111" s="18"/>
      <c r="H111" s="14"/>
      <c r="I111" s="8"/>
      <c r="J111" s="8"/>
      <c r="K111" s="8"/>
      <c r="L111" s="18"/>
    </row>
    <row r="112" spans="1:13" x14ac:dyDescent="0.25">
      <c r="A112" s="7" t="s">
        <v>9</v>
      </c>
      <c r="B112" s="19"/>
      <c r="C112" s="19"/>
      <c r="D112" s="19"/>
      <c r="E112" s="20">
        <f>VDB(100,0,3,0,0.875,2)</f>
        <v>58.333333333333329</v>
      </c>
      <c r="F112" s="3"/>
      <c r="G112" s="3"/>
      <c r="H112" s="7" t="s">
        <v>9</v>
      </c>
      <c r="I112" s="19"/>
      <c r="J112" s="19"/>
      <c r="K112" s="19"/>
      <c r="L112" s="20">
        <f>VDB(100,0,3,0.875,1.875,2)</f>
        <v>27.777777777777779</v>
      </c>
    </row>
    <row r="114" spans="1:12" x14ac:dyDescent="0.25">
      <c r="A114" s="5" t="s">
        <v>7</v>
      </c>
      <c r="B114" s="6"/>
      <c r="C114" s="6"/>
      <c r="D114" s="6"/>
      <c r="E114" s="11"/>
      <c r="H114" s="5" t="s">
        <v>8</v>
      </c>
      <c r="I114" s="6"/>
      <c r="J114" s="6"/>
      <c r="K114" s="6"/>
      <c r="L114" s="11"/>
    </row>
    <row r="115" spans="1:12" x14ac:dyDescent="0.25">
      <c r="A115" s="12"/>
      <c r="B115" s="10"/>
      <c r="C115" s="10" t="s">
        <v>11</v>
      </c>
      <c r="D115" s="10" t="s">
        <v>12</v>
      </c>
      <c r="E115" s="13" t="s">
        <v>13</v>
      </c>
      <c r="F115" s="9"/>
      <c r="G115" s="9"/>
      <c r="H115" s="12"/>
      <c r="I115" s="10"/>
      <c r="J115" s="10" t="s">
        <v>11</v>
      </c>
      <c r="K115" s="10" t="s">
        <v>12</v>
      </c>
      <c r="L115" s="13" t="s">
        <v>13</v>
      </c>
    </row>
    <row r="116" spans="1:12" x14ac:dyDescent="0.25">
      <c r="A116" s="12" t="s">
        <v>1</v>
      </c>
      <c r="B116" s="10" t="s">
        <v>10</v>
      </c>
      <c r="C116" s="10" t="s">
        <v>5</v>
      </c>
      <c r="D116" s="10" t="s">
        <v>5</v>
      </c>
      <c r="E116" s="13" t="s">
        <v>5</v>
      </c>
      <c r="F116" s="9"/>
      <c r="G116" s="9"/>
      <c r="H116" s="12" t="s">
        <v>1</v>
      </c>
      <c r="I116" s="10" t="s">
        <v>10</v>
      </c>
      <c r="J116" s="10" t="s">
        <v>5</v>
      </c>
      <c r="K116" s="10" t="s">
        <v>5</v>
      </c>
      <c r="L116" s="13" t="s">
        <v>5</v>
      </c>
    </row>
    <row r="117" spans="1:12" x14ac:dyDescent="0.25">
      <c r="A117" s="21">
        <f>H110-L110</f>
        <v>13.888888888888893</v>
      </c>
      <c r="B117" s="15">
        <f>I110-1</f>
        <v>1.125</v>
      </c>
      <c r="C117" s="16">
        <f>A117*M105</f>
        <v>9.2592592592592613</v>
      </c>
      <c r="D117" s="16">
        <f>A117/B117</f>
        <v>12.345679012345682</v>
      </c>
      <c r="E117" s="17">
        <f>MAX(C117,D117)</f>
        <v>12.345679012345682</v>
      </c>
      <c r="G117" s="3"/>
      <c r="H117" s="21">
        <f>A117-E117</f>
        <v>1.5432098765432105</v>
      </c>
      <c r="I117" s="15">
        <f>B117-1</f>
        <v>0.125</v>
      </c>
      <c r="J117" s="16">
        <f>H117*M105*0.125</f>
        <v>0.12860082304526754</v>
      </c>
      <c r="K117" s="16">
        <f>H117/I117*0.125</f>
        <v>1.5432098765432105</v>
      </c>
      <c r="L117" s="17">
        <f>MAX(J117,K117)</f>
        <v>1.5432098765432105</v>
      </c>
    </row>
    <row r="118" spans="1:12" x14ac:dyDescent="0.25">
      <c r="A118" s="14"/>
      <c r="B118" s="8"/>
      <c r="C118" s="8"/>
      <c r="D118" s="8"/>
      <c r="E118" s="18"/>
      <c r="H118" s="14"/>
      <c r="I118" s="8"/>
      <c r="J118" s="8"/>
      <c r="K118" s="8"/>
      <c r="L118" s="18"/>
    </row>
    <row r="119" spans="1:12" x14ac:dyDescent="0.25">
      <c r="A119" s="7" t="s">
        <v>9</v>
      </c>
      <c r="B119" s="19"/>
      <c r="C119" s="19"/>
      <c r="D119" s="19"/>
      <c r="E119" s="20">
        <f>VDB(100,0,3,1.875,2.875,2)</f>
        <v>12.345679012345682</v>
      </c>
      <c r="F119" s="3"/>
      <c r="G119" s="3"/>
      <c r="H119" s="7" t="s">
        <v>9</v>
      </c>
      <c r="I119" s="19"/>
      <c r="J119" s="19"/>
      <c r="K119" s="19"/>
      <c r="L119" s="20">
        <f>VDB(100,0,3,2.875,3,2)</f>
        <v>1.5432098765432103</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97"/>
  <sheetViews>
    <sheetView zoomScaleNormal="100" workbookViewId="0"/>
  </sheetViews>
  <sheetFormatPr defaultRowHeight="15" x14ac:dyDescent="0.25"/>
  <cols>
    <col min="1" max="1" width="9.85546875" customWidth="1"/>
    <col min="2" max="2" width="9.7109375" customWidth="1"/>
  </cols>
  <sheetData>
    <row r="5" spans="1:1" x14ac:dyDescent="0.25">
      <c r="A5" s="40" t="s">
        <v>54</v>
      </c>
    </row>
    <row r="8" spans="1:1" s="8" customFormat="1" x14ac:dyDescent="0.25"/>
    <row r="9" spans="1:1" s="8" customFormat="1" x14ac:dyDescent="0.25"/>
    <row r="10" spans="1:1" s="8" customFormat="1" x14ac:dyDescent="0.25"/>
    <row r="11" spans="1:1" s="8" customFormat="1" x14ac:dyDescent="0.25"/>
    <row r="12" spans="1:1" s="8" customFormat="1" x14ac:dyDescent="0.25"/>
    <row r="13" spans="1:1" s="8" customFormat="1" x14ac:dyDescent="0.25"/>
    <row r="14" spans="1:1" s="8" customFormat="1" x14ac:dyDescent="0.25"/>
    <row r="15" spans="1:1" s="8" customFormat="1" x14ac:dyDescent="0.25"/>
    <row r="16" spans="1:1" s="8" customFormat="1" x14ac:dyDescent="0.25"/>
    <row r="17" spans="1:13" s="8" customFormat="1" x14ac:dyDescent="0.25"/>
    <row r="18" spans="1:13" s="8" customFormat="1" x14ac:dyDescent="0.25"/>
    <row r="19" spans="1:13" x14ac:dyDescent="0.25">
      <c r="A19" s="41" t="s">
        <v>50</v>
      </c>
      <c r="B19" s="8"/>
      <c r="C19" s="8"/>
      <c r="D19" s="8"/>
      <c r="E19" s="8"/>
      <c r="F19" s="8"/>
      <c r="G19" s="8"/>
      <c r="H19" s="8"/>
      <c r="I19" s="8"/>
      <c r="J19" s="8"/>
      <c r="K19" s="8"/>
      <c r="L19" s="8"/>
      <c r="M19" s="8"/>
    </row>
    <row r="20" spans="1:13" x14ac:dyDescent="0.25">
      <c r="A20" s="26"/>
      <c r="B20" s="8"/>
      <c r="C20" s="8"/>
      <c r="D20" s="26"/>
      <c r="E20" s="8"/>
      <c r="F20" s="8"/>
      <c r="G20" s="8"/>
      <c r="H20" s="26"/>
      <c r="I20" s="27"/>
      <c r="J20" s="8"/>
      <c r="K20" s="8"/>
      <c r="L20" s="26"/>
      <c r="M20" s="27"/>
    </row>
    <row r="21" spans="1:13" x14ac:dyDescent="0.25">
      <c r="A21" s="26"/>
      <c r="B21" s="8"/>
      <c r="C21" s="8"/>
      <c r="D21" s="26"/>
      <c r="E21" s="8"/>
      <c r="F21" s="8"/>
      <c r="G21" s="8"/>
      <c r="H21" s="26"/>
      <c r="I21" s="27"/>
      <c r="J21" s="8"/>
      <c r="K21" s="8"/>
      <c r="L21" s="26"/>
      <c r="M21" s="27"/>
    </row>
    <row r="22" spans="1:13" x14ac:dyDescent="0.25">
      <c r="A22" s="26"/>
      <c r="B22" s="8"/>
      <c r="C22" s="8"/>
      <c r="D22" s="26"/>
      <c r="E22" s="8"/>
      <c r="F22" s="8"/>
      <c r="G22" s="8"/>
      <c r="H22" s="26"/>
      <c r="I22" s="27"/>
      <c r="J22" s="8"/>
      <c r="K22" s="8"/>
      <c r="L22" s="26"/>
      <c r="M22" s="27"/>
    </row>
    <row r="23" spans="1:13" x14ac:dyDescent="0.25">
      <c r="A23" s="26"/>
      <c r="B23" s="8"/>
      <c r="C23" s="8"/>
      <c r="D23" s="26"/>
      <c r="E23" s="8"/>
      <c r="F23" s="8"/>
      <c r="G23" s="8"/>
      <c r="H23" s="26"/>
      <c r="I23" s="27"/>
      <c r="J23" s="8"/>
      <c r="K23" s="8"/>
      <c r="L23" s="26"/>
      <c r="M23" s="27"/>
    </row>
    <row r="24" spans="1:13" x14ac:dyDescent="0.25">
      <c r="A24" s="26"/>
      <c r="B24" s="8"/>
      <c r="C24" s="8"/>
      <c r="D24" s="26"/>
      <c r="E24" s="8"/>
      <c r="F24" s="8"/>
      <c r="G24" s="8"/>
      <c r="H24" s="26"/>
      <c r="I24" s="27"/>
      <c r="J24" s="8"/>
      <c r="K24" s="8"/>
      <c r="L24" s="26"/>
      <c r="M24" s="27"/>
    </row>
    <row r="25" spans="1:13" x14ac:dyDescent="0.25">
      <c r="A25" s="26"/>
      <c r="B25" s="8"/>
      <c r="C25" s="8"/>
      <c r="D25" s="26"/>
      <c r="E25" s="8"/>
      <c r="F25" s="8"/>
      <c r="G25" s="8"/>
      <c r="H25" s="26"/>
      <c r="I25" s="27"/>
      <c r="J25" s="8"/>
      <c r="K25" s="8"/>
      <c r="L25" s="26"/>
      <c r="M25" s="27"/>
    </row>
    <row r="26" spans="1:13" x14ac:dyDescent="0.25">
      <c r="A26" s="26"/>
      <c r="B26" s="8"/>
      <c r="C26" s="8"/>
      <c r="D26" s="26"/>
      <c r="E26" s="8"/>
      <c r="F26" s="8"/>
      <c r="G26" s="8"/>
      <c r="H26" s="26"/>
      <c r="I26" s="27"/>
      <c r="J26" s="8"/>
      <c r="K26" s="8"/>
      <c r="L26" s="26"/>
      <c r="M26" s="27"/>
    </row>
    <row r="27" spans="1:13" x14ac:dyDescent="0.25">
      <c r="B27" s="8"/>
      <c r="C27" s="8"/>
      <c r="D27" s="8"/>
      <c r="E27" s="8"/>
      <c r="F27" s="8"/>
      <c r="G27" s="8"/>
      <c r="H27" s="8"/>
      <c r="I27" s="8"/>
      <c r="J27" s="8"/>
      <c r="K27" s="8"/>
      <c r="L27" s="8"/>
      <c r="M27" s="8"/>
    </row>
    <row r="28" spans="1:13" s="9" customFormat="1" x14ac:dyDescent="0.25">
      <c r="A28" s="10"/>
      <c r="B28" s="10"/>
      <c r="C28" s="10"/>
      <c r="D28" s="10"/>
      <c r="E28" s="10"/>
      <c r="F28" s="10"/>
      <c r="G28" s="10"/>
      <c r="H28" s="10"/>
      <c r="I28" s="10"/>
      <c r="J28" s="10"/>
      <c r="K28" s="10"/>
      <c r="L28" s="10"/>
      <c r="M28" s="10"/>
    </row>
    <row r="29" spans="1:13" s="9" customFormat="1" x14ac:dyDescent="0.25">
      <c r="A29" s="10"/>
      <c r="B29" s="10"/>
      <c r="C29" s="10"/>
      <c r="D29" s="10"/>
      <c r="E29" s="10"/>
      <c r="F29" s="10"/>
      <c r="G29" s="10"/>
      <c r="H29" s="10"/>
      <c r="I29" s="10"/>
      <c r="J29" s="10"/>
      <c r="K29" s="10"/>
      <c r="L29" s="10"/>
      <c r="M29" s="10"/>
    </row>
    <row r="30" spans="1:13" s="9" customFormat="1" x14ac:dyDescent="0.25">
      <c r="A30" s="10"/>
      <c r="B30" s="10"/>
      <c r="C30" s="10"/>
      <c r="D30" s="10"/>
      <c r="E30" s="10"/>
      <c r="F30" s="10"/>
      <c r="G30" s="10"/>
      <c r="H30" s="10"/>
      <c r="I30" s="10"/>
      <c r="J30" s="10"/>
      <c r="K30" s="10"/>
      <c r="L30" s="10"/>
      <c r="M30" s="10"/>
    </row>
    <row r="31" spans="1:13" s="9" customFormat="1" x14ac:dyDescent="0.25">
      <c r="A31" s="10"/>
      <c r="B31" s="10"/>
      <c r="C31" s="10"/>
      <c r="D31" s="10"/>
      <c r="E31" s="10"/>
      <c r="F31" s="10"/>
      <c r="G31" s="10"/>
      <c r="H31" s="10"/>
      <c r="I31" s="10"/>
      <c r="J31" s="10"/>
      <c r="K31" s="10"/>
      <c r="L31" s="10"/>
      <c r="M31" s="10"/>
    </row>
    <row r="32" spans="1:13" s="9" customFormat="1" x14ac:dyDescent="0.25">
      <c r="A32" s="10"/>
      <c r="B32" s="10"/>
      <c r="C32" s="10"/>
      <c r="D32" s="10"/>
      <c r="E32" s="10"/>
      <c r="F32" s="10"/>
      <c r="G32" s="10"/>
      <c r="H32" s="10"/>
      <c r="I32" s="10"/>
      <c r="J32" s="10"/>
      <c r="K32" s="10"/>
      <c r="L32" s="10"/>
      <c r="M32" s="10"/>
    </row>
    <row r="33" spans="1:13" s="9" customFormat="1" x14ac:dyDescent="0.25">
      <c r="A33" s="10"/>
      <c r="B33" s="10"/>
      <c r="C33" s="10"/>
      <c r="D33" s="10"/>
      <c r="E33" s="10"/>
      <c r="F33" s="10"/>
      <c r="G33" s="10"/>
      <c r="H33" s="10"/>
      <c r="I33" s="10"/>
      <c r="J33" s="10"/>
      <c r="K33" s="10"/>
      <c r="L33" s="10"/>
      <c r="M33" s="10"/>
    </row>
    <row r="34" spans="1:13" s="9" customFormat="1" x14ac:dyDescent="0.25">
      <c r="A34" s="10"/>
      <c r="B34" s="10"/>
      <c r="C34" s="10"/>
      <c r="D34" s="10"/>
      <c r="E34" s="10"/>
      <c r="F34" s="10"/>
      <c r="G34" s="10"/>
      <c r="H34" s="10"/>
      <c r="I34" s="10"/>
      <c r="J34" s="10"/>
      <c r="K34" s="10"/>
      <c r="L34" s="10"/>
      <c r="M34" s="10"/>
    </row>
    <row r="35" spans="1:13" s="9" customFormat="1" x14ac:dyDescent="0.25">
      <c r="A35" s="41" t="s">
        <v>51</v>
      </c>
      <c r="B35" s="10"/>
      <c r="C35" s="10"/>
      <c r="D35" s="10"/>
      <c r="E35" s="10"/>
      <c r="F35" s="10"/>
      <c r="G35" s="10"/>
      <c r="H35" s="10"/>
      <c r="I35" s="10"/>
      <c r="J35" s="10"/>
      <c r="K35" s="10"/>
      <c r="L35" s="10"/>
      <c r="M35" s="10"/>
    </row>
    <row r="36" spans="1:13" x14ac:dyDescent="0.25">
      <c r="A36" s="8"/>
      <c r="B36" s="15"/>
      <c r="C36" s="16"/>
      <c r="D36" s="16"/>
      <c r="E36" s="16"/>
      <c r="F36" s="8"/>
      <c r="G36" s="16"/>
      <c r="H36" s="16"/>
      <c r="I36" s="15"/>
      <c r="J36" s="16"/>
      <c r="K36" s="16"/>
      <c r="L36" s="16"/>
      <c r="M36" s="8"/>
    </row>
    <row r="37" spans="1:13" x14ac:dyDescent="0.25">
      <c r="A37" s="8"/>
      <c r="B37" s="8"/>
      <c r="C37" s="8"/>
      <c r="D37" s="8"/>
      <c r="E37" s="8"/>
      <c r="F37" s="8"/>
      <c r="G37" s="8"/>
      <c r="H37" s="8"/>
      <c r="I37" s="8"/>
      <c r="J37" s="8"/>
      <c r="K37" s="8"/>
      <c r="L37" s="8"/>
      <c r="M37" s="8"/>
    </row>
    <row r="38" spans="1:13" x14ac:dyDescent="0.25">
      <c r="A38" s="8"/>
      <c r="B38" s="8"/>
      <c r="C38" s="8"/>
      <c r="D38" s="8"/>
      <c r="E38" s="8"/>
      <c r="F38" s="8"/>
      <c r="G38" s="8"/>
      <c r="H38" s="8"/>
      <c r="I38" s="8"/>
      <c r="J38" s="8"/>
      <c r="K38" s="8"/>
      <c r="L38" s="8"/>
      <c r="M38" s="8"/>
    </row>
    <row r="39" spans="1:13" x14ac:dyDescent="0.25">
      <c r="A39" s="8"/>
      <c r="B39" s="8"/>
      <c r="C39" s="8"/>
      <c r="D39" s="8"/>
      <c r="E39" s="8"/>
      <c r="F39" s="8"/>
      <c r="G39" s="8"/>
      <c r="H39" s="8"/>
      <c r="I39" s="8"/>
      <c r="J39" s="8"/>
      <c r="K39" s="8"/>
      <c r="L39" s="8"/>
      <c r="M39" s="8"/>
    </row>
    <row r="40" spans="1:13" x14ac:dyDescent="0.25">
      <c r="A40" s="8"/>
      <c r="B40" s="8"/>
      <c r="C40" s="8"/>
      <c r="D40" s="8"/>
      <c r="E40" s="8"/>
      <c r="F40" s="8"/>
      <c r="G40" s="8"/>
      <c r="H40" s="8"/>
      <c r="I40" s="8"/>
      <c r="J40" s="8"/>
      <c r="K40" s="8"/>
      <c r="L40" s="8"/>
      <c r="M40" s="8"/>
    </row>
    <row r="41" spans="1:13" x14ac:dyDescent="0.25">
      <c r="A41" s="8"/>
      <c r="B41" s="8"/>
      <c r="C41" s="8"/>
      <c r="D41" s="8"/>
      <c r="E41" s="8"/>
      <c r="F41" s="8"/>
      <c r="G41" s="8"/>
      <c r="H41" s="8"/>
      <c r="I41" s="8"/>
      <c r="J41" s="8"/>
      <c r="K41" s="8"/>
      <c r="L41" s="8"/>
      <c r="M41" s="8"/>
    </row>
    <row r="42" spans="1:13" x14ac:dyDescent="0.25">
      <c r="A42" s="8"/>
      <c r="B42" s="8"/>
      <c r="C42" s="8"/>
      <c r="D42" s="8"/>
      <c r="E42" s="8"/>
      <c r="F42" s="8"/>
      <c r="G42" s="8"/>
      <c r="H42" s="8"/>
      <c r="I42" s="8"/>
      <c r="J42" s="8"/>
      <c r="K42" s="8"/>
      <c r="L42" s="8"/>
      <c r="M42" s="8"/>
    </row>
    <row r="43" spans="1:13" x14ac:dyDescent="0.25">
      <c r="A43" s="8"/>
      <c r="B43" s="8"/>
      <c r="C43" s="8"/>
      <c r="D43" s="8"/>
      <c r="E43" s="8"/>
      <c r="F43" s="8"/>
      <c r="G43" s="8"/>
      <c r="H43" s="8"/>
      <c r="I43" s="8"/>
      <c r="J43" s="8"/>
      <c r="K43" s="8"/>
      <c r="L43" s="8"/>
      <c r="M43" s="8"/>
    </row>
    <row r="44" spans="1:13" x14ac:dyDescent="0.25">
      <c r="A44" s="8"/>
      <c r="B44" s="8"/>
      <c r="C44" s="8"/>
      <c r="D44" s="8"/>
      <c r="E44" s="8"/>
      <c r="F44" s="8"/>
      <c r="G44" s="8"/>
      <c r="H44" s="8"/>
      <c r="I44" s="8"/>
      <c r="J44" s="8"/>
      <c r="K44" s="8"/>
      <c r="L44" s="8"/>
      <c r="M44" s="8"/>
    </row>
    <row r="45" spans="1:13" x14ac:dyDescent="0.25">
      <c r="A45" s="8"/>
      <c r="B45" s="8"/>
      <c r="C45" s="8"/>
      <c r="D45" s="8"/>
      <c r="E45" s="8"/>
      <c r="F45" s="8"/>
      <c r="G45" s="8"/>
      <c r="H45" s="8"/>
      <c r="I45" s="8"/>
      <c r="J45" s="8"/>
      <c r="K45" s="8"/>
      <c r="L45" s="8"/>
      <c r="M45" s="8"/>
    </row>
    <row r="46" spans="1:13" x14ac:dyDescent="0.25">
      <c r="B46" s="16"/>
      <c r="C46" s="16"/>
      <c r="D46" s="16"/>
      <c r="E46" s="16"/>
      <c r="F46" s="16"/>
      <c r="G46" s="16"/>
      <c r="H46" s="8"/>
      <c r="I46" s="16"/>
      <c r="J46" s="16"/>
      <c r="K46" s="16"/>
      <c r="L46" s="16"/>
      <c r="M46" s="8"/>
    </row>
    <row r="47" spans="1:13" x14ac:dyDescent="0.25">
      <c r="B47" s="16"/>
      <c r="C47" s="16"/>
      <c r="D47" s="16"/>
      <c r="E47" s="16"/>
      <c r="F47" s="16"/>
      <c r="G47" s="16"/>
      <c r="H47" s="8"/>
      <c r="I47" s="16"/>
      <c r="J47" s="16"/>
      <c r="K47" s="16"/>
      <c r="L47" s="16"/>
      <c r="M47" s="8"/>
    </row>
    <row r="48" spans="1:13" x14ac:dyDescent="0.25">
      <c r="B48" s="16"/>
      <c r="C48" s="16"/>
      <c r="D48" s="16"/>
      <c r="E48" s="16"/>
      <c r="F48" s="16"/>
      <c r="G48" s="16"/>
      <c r="H48" s="8"/>
      <c r="I48" s="16"/>
      <c r="J48" s="16"/>
      <c r="K48" s="16"/>
      <c r="L48" s="16"/>
      <c r="M48" s="8"/>
    </row>
    <row r="49" spans="2:13" x14ac:dyDescent="0.25">
      <c r="B49" s="16"/>
      <c r="C49" s="16"/>
      <c r="D49" s="16"/>
      <c r="E49" s="16"/>
      <c r="F49" s="16"/>
      <c r="G49" s="16"/>
      <c r="H49" s="8"/>
      <c r="I49" s="16"/>
      <c r="J49" s="16"/>
      <c r="K49" s="16"/>
      <c r="L49" s="16"/>
      <c r="M49" s="8"/>
    </row>
    <row r="50" spans="2:13" x14ac:dyDescent="0.25">
      <c r="B50" s="16"/>
      <c r="C50" s="16"/>
      <c r="D50" s="16"/>
      <c r="E50" s="16"/>
      <c r="F50" s="16"/>
      <c r="G50" s="16"/>
      <c r="H50" s="8"/>
      <c r="I50" s="16"/>
      <c r="J50" s="16"/>
      <c r="K50" s="16"/>
      <c r="L50" s="16"/>
      <c r="M50" s="8"/>
    </row>
    <row r="51" spans="2:13" x14ac:dyDescent="0.25">
      <c r="B51" s="16"/>
      <c r="C51" s="16"/>
      <c r="D51" s="16"/>
      <c r="E51" s="16"/>
      <c r="F51" s="16"/>
      <c r="G51" s="16"/>
      <c r="H51" s="8"/>
      <c r="I51" s="16"/>
      <c r="J51" s="16"/>
      <c r="K51" s="16"/>
      <c r="L51" s="16"/>
      <c r="M51" s="8"/>
    </row>
    <row r="52" spans="2:13" x14ac:dyDescent="0.25">
      <c r="B52" s="16"/>
      <c r="C52" s="16"/>
      <c r="D52" s="16"/>
      <c r="E52" s="16"/>
      <c r="F52" s="16"/>
      <c r="G52" s="16"/>
      <c r="H52" s="8"/>
      <c r="I52" s="16"/>
      <c r="J52" s="16"/>
      <c r="K52" s="16"/>
      <c r="L52" s="16"/>
      <c r="M52" s="8"/>
    </row>
    <row r="53" spans="2:13" x14ac:dyDescent="0.25">
      <c r="B53" s="16"/>
      <c r="C53" s="16"/>
      <c r="D53" s="16"/>
      <c r="E53" s="16"/>
      <c r="F53" s="16"/>
      <c r="G53" s="16"/>
      <c r="H53" s="8"/>
      <c r="I53" s="16"/>
      <c r="J53" s="16"/>
      <c r="K53" s="16"/>
      <c r="L53" s="16"/>
      <c r="M53" s="8"/>
    </row>
    <row r="54" spans="2:13" x14ac:dyDescent="0.25">
      <c r="B54" s="16"/>
      <c r="C54" s="16"/>
      <c r="D54" s="16"/>
      <c r="E54" s="16"/>
      <c r="F54" s="16"/>
      <c r="G54" s="16"/>
      <c r="H54" s="8"/>
      <c r="I54" s="16"/>
      <c r="J54" s="16"/>
      <c r="K54" s="16"/>
      <c r="L54" s="16"/>
      <c r="M54" s="8"/>
    </row>
    <row r="55" spans="2:13" x14ac:dyDescent="0.25">
      <c r="B55" s="16"/>
      <c r="C55" s="16"/>
      <c r="D55" s="16"/>
      <c r="E55" s="16"/>
      <c r="F55" s="16"/>
      <c r="G55" s="16"/>
      <c r="H55" s="8"/>
      <c r="I55" s="16"/>
      <c r="J55" s="16"/>
      <c r="K55" s="16"/>
      <c r="L55" s="16"/>
      <c r="M55" s="8"/>
    </row>
    <row r="56" spans="2:13" x14ac:dyDescent="0.25">
      <c r="B56" s="16"/>
      <c r="C56" s="16"/>
      <c r="D56" s="16"/>
      <c r="E56" s="16"/>
      <c r="F56" s="16"/>
      <c r="G56" s="16"/>
      <c r="H56" s="8"/>
      <c r="I56" s="16"/>
      <c r="J56" s="16"/>
      <c r="K56" s="16"/>
      <c r="L56" s="16"/>
      <c r="M56" s="8"/>
    </row>
    <row r="57" spans="2:13" x14ac:dyDescent="0.25">
      <c r="B57" s="16"/>
      <c r="C57" s="16"/>
      <c r="D57" s="16"/>
      <c r="E57" s="16"/>
      <c r="F57" s="16"/>
      <c r="G57" s="16"/>
      <c r="H57" s="8"/>
      <c r="I57" s="16"/>
      <c r="J57" s="16"/>
      <c r="K57" s="16"/>
      <c r="L57" s="16"/>
      <c r="M57" s="8"/>
    </row>
    <row r="58" spans="2:13" x14ac:dyDescent="0.25">
      <c r="B58" s="5" t="s">
        <v>58</v>
      </c>
      <c r="C58" s="6"/>
      <c r="D58" s="6"/>
      <c r="E58" s="6"/>
      <c r="F58" s="6"/>
      <c r="G58" s="42"/>
      <c r="H58" s="11"/>
      <c r="I58" s="16"/>
      <c r="J58" s="16"/>
      <c r="K58" s="16"/>
      <c r="L58" s="16"/>
      <c r="M58" s="8"/>
    </row>
    <row r="59" spans="2:13" x14ac:dyDescent="0.25">
      <c r="B59" s="12"/>
      <c r="C59" s="10"/>
      <c r="D59" s="10" t="s">
        <v>11</v>
      </c>
      <c r="E59" s="10" t="s">
        <v>12</v>
      </c>
      <c r="F59" s="10" t="s">
        <v>57</v>
      </c>
      <c r="G59" s="8"/>
      <c r="H59" s="13" t="s">
        <v>56</v>
      </c>
      <c r="I59" s="16"/>
      <c r="J59" s="16"/>
      <c r="K59" s="16"/>
      <c r="L59" s="16"/>
      <c r="M59" s="8"/>
    </row>
    <row r="60" spans="2:13" x14ac:dyDescent="0.25">
      <c r="B60" s="12" t="s">
        <v>1</v>
      </c>
      <c r="C60" s="10" t="s">
        <v>10</v>
      </c>
      <c r="D60" s="10" t="s">
        <v>5</v>
      </c>
      <c r="E60" s="10" t="s">
        <v>5</v>
      </c>
      <c r="F60" s="10" t="s">
        <v>5</v>
      </c>
      <c r="G60" s="16" t="s">
        <v>55</v>
      </c>
      <c r="H60" s="13" t="s">
        <v>5</v>
      </c>
      <c r="I60" s="16"/>
      <c r="J60" s="16"/>
      <c r="K60" s="16"/>
      <c r="L60" s="16"/>
      <c r="M60" s="8"/>
    </row>
    <row r="61" spans="2:13" x14ac:dyDescent="0.25">
      <c r="B61" s="21">
        <v>13.888888888888893</v>
      </c>
      <c r="C61" s="15">
        <v>1.125</v>
      </c>
      <c r="D61" s="16">
        <v>9.2592592592592613</v>
      </c>
      <c r="E61" s="16">
        <v>12.345679012345682</v>
      </c>
      <c r="F61" s="16">
        <v>12.345679012345682</v>
      </c>
      <c r="G61" s="16">
        <f>(2.25-1.875)/(2.875-1.875)</f>
        <v>0.375</v>
      </c>
      <c r="H61" s="17">
        <f>F61*G61</f>
        <v>4.6296296296296306</v>
      </c>
      <c r="I61" s="16"/>
      <c r="J61" s="16"/>
      <c r="K61" s="16"/>
      <c r="L61" s="16"/>
      <c r="M61" s="8"/>
    </row>
    <row r="62" spans="2:13" x14ac:dyDescent="0.25">
      <c r="B62" s="14"/>
      <c r="C62" s="8"/>
      <c r="D62" s="8"/>
      <c r="E62" s="8"/>
      <c r="F62" s="8"/>
      <c r="G62" s="16"/>
      <c r="H62" s="18"/>
      <c r="I62" s="16"/>
      <c r="J62" s="16"/>
      <c r="K62" s="16"/>
      <c r="L62" s="16"/>
      <c r="M62" s="8"/>
    </row>
    <row r="63" spans="2:13" x14ac:dyDescent="0.25">
      <c r="B63" s="7" t="s">
        <v>9</v>
      </c>
      <c r="C63" s="19"/>
      <c r="D63" s="19"/>
      <c r="E63" s="19"/>
      <c r="F63" s="19">
        <f>VDB(100,0,3,1.875,2.875,2)</f>
        <v>12.345679012345682</v>
      </c>
      <c r="G63" s="19"/>
      <c r="H63" s="20">
        <f>VDB(100,0,3,1.875,2.25,2)</f>
        <v>4.6296296296296306</v>
      </c>
      <c r="I63" s="16"/>
      <c r="J63" s="16"/>
      <c r="K63" s="16"/>
      <c r="L63" s="16"/>
      <c r="M63" s="8"/>
    </row>
    <row r="64" spans="2:13" x14ac:dyDescent="0.25">
      <c r="B64" s="8"/>
      <c r="C64" s="16"/>
      <c r="D64" s="16"/>
      <c r="E64" s="16"/>
      <c r="F64" s="16"/>
      <c r="G64" s="16"/>
      <c r="H64" s="16"/>
      <c r="I64" s="16"/>
      <c r="J64" s="16"/>
      <c r="K64" s="16"/>
      <c r="L64" s="16"/>
      <c r="M64" s="8"/>
    </row>
    <row r="65" spans="2:13" x14ac:dyDescent="0.25">
      <c r="B65" s="8"/>
      <c r="C65" s="16"/>
      <c r="D65" s="16"/>
      <c r="E65" s="16"/>
      <c r="F65" s="16"/>
      <c r="G65" s="16"/>
      <c r="H65" s="16"/>
      <c r="I65" s="16"/>
      <c r="J65" s="16"/>
      <c r="K65" s="16"/>
      <c r="L65" s="16"/>
      <c r="M65" s="8"/>
    </row>
    <row r="66" spans="2:13" x14ac:dyDescent="0.25">
      <c r="B66" s="8"/>
      <c r="C66" s="16"/>
      <c r="D66" s="16"/>
      <c r="E66" s="16"/>
      <c r="F66" s="16"/>
      <c r="G66" s="16"/>
      <c r="H66" s="16"/>
      <c r="I66" s="16"/>
      <c r="J66" s="16"/>
      <c r="K66" s="16"/>
      <c r="L66" s="16"/>
      <c r="M66" s="8"/>
    </row>
    <row r="67" spans="2:13" x14ac:dyDescent="0.25">
      <c r="B67" s="8"/>
      <c r="C67" s="16"/>
      <c r="D67" s="16"/>
      <c r="E67" s="16"/>
      <c r="F67" s="16"/>
      <c r="G67" s="16"/>
      <c r="H67" s="16"/>
      <c r="I67" s="16"/>
      <c r="J67" s="16"/>
      <c r="K67" s="16"/>
      <c r="L67" s="16"/>
      <c r="M67" s="8"/>
    </row>
    <row r="68" spans="2:13" x14ac:dyDescent="0.25">
      <c r="B68" s="16"/>
      <c r="C68" s="16"/>
      <c r="D68" s="16"/>
      <c r="E68" s="16"/>
      <c r="F68" s="16"/>
      <c r="G68" s="16"/>
      <c r="H68" s="8"/>
      <c r="I68" s="16"/>
      <c r="J68" s="16"/>
      <c r="K68" s="16"/>
      <c r="L68" s="16"/>
      <c r="M68" s="8"/>
    </row>
    <row r="69" spans="2:13" x14ac:dyDescent="0.25">
      <c r="B69" s="16"/>
      <c r="C69" s="16"/>
      <c r="D69" s="16"/>
      <c r="E69" s="16"/>
      <c r="F69" s="16"/>
      <c r="G69" s="16"/>
      <c r="H69" s="8"/>
      <c r="I69" s="16"/>
      <c r="J69" s="16"/>
      <c r="K69" s="16"/>
      <c r="L69" s="16"/>
      <c r="M69" s="8"/>
    </row>
    <row r="70" spans="2:13" x14ac:dyDescent="0.25">
      <c r="B70" s="16"/>
      <c r="C70" s="16"/>
      <c r="D70" s="16"/>
      <c r="E70" s="16"/>
      <c r="F70" s="16"/>
      <c r="G70" s="16"/>
      <c r="H70" s="8"/>
      <c r="I70" s="16"/>
      <c r="J70" s="16"/>
      <c r="K70" s="16"/>
      <c r="L70" s="16"/>
      <c r="M70" s="8"/>
    </row>
    <row r="71" spans="2:13" x14ac:dyDescent="0.25">
      <c r="B71" s="16"/>
      <c r="C71" s="16"/>
      <c r="D71" s="16"/>
      <c r="E71" s="16"/>
      <c r="F71" s="16"/>
      <c r="G71" s="16"/>
      <c r="H71" s="8"/>
      <c r="I71" s="16"/>
      <c r="J71" s="16"/>
      <c r="K71" s="16"/>
      <c r="L71" s="16"/>
      <c r="M71" s="8"/>
    </row>
    <row r="72" spans="2:13" x14ac:dyDescent="0.25">
      <c r="B72" s="16"/>
      <c r="C72" s="16"/>
      <c r="D72" s="16"/>
      <c r="E72" s="16"/>
      <c r="F72" s="16"/>
      <c r="G72" s="16"/>
      <c r="H72" s="8"/>
      <c r="I72" s="16"/>
      <c r="J72" s="16"/>
      <c r="K72" s="16"/>
      <c r="L72" s="16"/>
      <c r="M72" s="8"/>
    </row>
    <row r="73" spans="2:13" x14ac:dyDescent="0.25">
      <c r="B73" s="16"/>
      <c r="C73" s="16"/>
      <c r="D73" s="16"/>
      <c r="E73" s="16"/>
      <c r="F73" s="16"/>
      <c r="G73" s="16"/>
      <c r="H73" s="8"/>
      <c r="I73" s="16"/>
      <c r="J73" s="16"/>
      <c r="K73" s="16"/>
      <c r="L73" s="16"/>
      <c r="M73" s="8"/>
    </row>
    <row r="74" spans="2:13" x14ac:dyDescent="0.25">
      <c r="B74" s="16"/>
      <c r="C74" s="16"/>
      <c r="D74" s="16"/>
      <c r="E74" s="16"/>
      <c r="F74" s="16"/>
      <c r="G74" s="16"/>
      <c r="H74" s="8"/>
      <c r="I74" s="16"/>
      <c r="J74" s="16"/>
      <c r="K74" s="16"/>
      <c r="L74" s="16"/>
      <c r="M74" s="8"/>
    </row>
    <row r="75" spans="2:13" x14ac:dyDescent="0.25">
      <c r="B75" s="16"/>
      <c r="C75" s="16"/>
      <c r="D75" s="16"/>
      <c r="E75" s="16"/>
      <c r="F75" s="16"/>
      <c r="G75" s="16"/>
      <c r="H75" s="8"/>
      <c r="I75" s="16"/>
      <c r="J75" s="16"/>
      <c r="K75" s="16"/>
      <c r="L75" s="16"/>
      <c r="M75" s="8"/>
    </row>
    <row r="76" spans="2:13" x14ac:dyDescent="0.25">
      <c r="B76" s="16"/>
      <c r="C76" s="16"/>
      <c r="D76" s="16"/>
      <c r="E76" s="16"/>
      <c r="F76" s="16"/>
      <c r="G76" s="16"/>
      <c r="H76" s="8"/>
      <c r="I76" s="16"/>
      <c r="J76" s="16"/>
      <c r="K76" s="16"/>
      <c r="L76" s="16"/>
      <c r="M76" s="8"/>
    </row>
    <row r="77" spans="2:13" x14ac:dyDescent="0.25">
      <c r="B77" s="16"/>
      <c r="C77" s="16"/>
      <c r="D77" s="16"/>
      <c r="E77" s="16"/>
      <c r="F77" s="16"/>
      <c r="G77" s="16"/>
      <c r="H77" s="8"/>
      <c r="I77" s="16"/>
      <c r="J77" s="16"/>
      <c r="K77" s="16"/>
      <c r="L77" s="16"/>
      <c r="M77" s="8"/>
    </row>
    <row r="78" spans="2:13" x14ac:dyDescent="0.25">
      <c r="B78" s="16"/>
      <c r="C78" s="16"/>
      <c r="D78" s="16"/>
      <c r="E78" s="16"/>
      <c r="F78" s="16"/>
      <c r="G78" s="16"/>
      <c r="H78" s="8"/>
      <c r="I78" s="16"/>
      <c r="J78" s="16"/>
      <c r="K78" s="16"/>
      <c r="L78" s="16"/>
      <c r="M78" s="8"/>
    </row>
    <row r="79" spans="2:13" x14ac:dyDescent="0.25">
      <c r="B79" s="16"/>
      <c r="C79" s="16"/>
      <c r="D79" s="16"/>
      <c r="E79" s="16"/>
      <c r="F79" s="16"/>
      <c r="G79" s="16"/>
      <c r="H79" s="8"/>
      <c r="I79" s="16"/>
      <c r="J79" s="16"/>
      <c r="K79" s="16"/>
      <c r="L79" s="16"/>
      <c r="M79" s="8"/>
    </row>
    <row r="80" spans="2:13" x14ac:dyDescent="0.25">
      <c r="B80" s="16"/>
      <c r="C80" s="16"/>
      <c r="D80" s="16"/>
      <c r="E80" s="16"/>
      <c r="F80" s="16"/>
      <c r="G80" s="16"/>
      <c r="H80" s="8"/>
      <c r="I80" s="16"/>
      <c r="J80" s="16"/>
      <c r="K80" s="16"/>
      <c r="L80" s="16"/>
      <c r="M80" s="8"/>
    </row>
    <row r="81" spans="1:13" x14ac:dyDescent="0.25">
      <c r="A81" s="8"/>
      <c r="C81" s="8"/>
      <c r="D81" s="8"/>
      <c r="E81" s="8"/>
      <c r="F81" s="8"/>
      <c r="G81" s="8"/>
      <c r="H81" s="8"/>
      <c r="I81" s="8"/>
      <c r="J81" s="8"/>
      <c r="K81" s="8"/>
      <c r="L81" s="8"/>
      <c r="M81" s="8"/>
    </row>
    <row r="82" spans="1:13" x14ac:dyDescent="0.25">
      <c r="A82" s="8"/>
      <c r="B82" s="8"/>
      <c r="C82" s="8"/>
      <c r="D82" s="8"/>
      <c r="E82" s="8"/>
      <c r="F82" s="8"/>
      <c r="G82" s="8"/>
      <c r="H82" s="8"/>
      <c r="I82" s="8"/>
      <c r="J82" s="8"/>
      <c r="K82" s="8"/>
      <c r="L82" s="8"/>
      <c r="M82" s="8"/>
    </row>
    <row r="83" spans="1:13" x14ac:dyDescent="0.25">
      <c r="A83" s="10"/>
      <c r="B83" s="8"/>
      <c r="C83" s="10"/>
      <c r="D83" s="10"/>
      <c r="E83" s="10"/>
      <c r="F83" s="10"/>
      <c r="G83" s="10"/>
      <c r="H83" s="10"/>
      <c r="I83" s="10"/>
      <c r="J83" s="10"/>
      <c r="K83" s="10"/>
      <c r="L83" s="10"/>
      <c r="M83" s="8"/>
    </row>
    <row r="84" spans="1:13" x14ac:dyDescent="0.25">
      <c r="A84" s="10"/>
      <c r="B84" s="8"/>
      <c r="C84" s="10"/>
      <c r="D84" s="10"/>
      <c r="E84" s="10"/>
      <c r="F84" s="10"/>
      <c r="G84" s="10"/>
      <c r="H84" s="10"/>
      <c r="I84" s="10"/>
      <c r="J84" s="10"/>
      <c r="K84" s="10"/>
      <c r="L84" s="10"/>
      <c r="M84" s="8"/>
    </row>
    <row r="85" spans="1:13" x14ac:dyDescent="0.25">
      <c r="A85" s="10"/>
      <c r="B85" s="8"/>
      <c r="C85" s="10"/>
      <c r="D85" s="10"/>
      <c r="E85" s="10"/>
      <c r="F85" s="10"/>
      <c r="G85" s="10"/>
      <c r="H85" s="10"/>
      <c r="I85" s="10"/>
      <c r="J85" s="10"/>
      <c r="K85" s="10"/>
      <c r="L85" s="10"/>
      <c r="M85" s="8"/>
    </row>
    <row r="86" spans="1:13" x14ac:dyDescent="0.25">
      <c r="A86" s="10"/>
      <c r="B86" s="8"/>
      <c r="C86" s="10"/>
      <c r="D86" s="10"/>
      <c r="E86" s="10"/>
      <c r="F86" s="10"/>
      <c r="G86" s="10"/>
      <c r="H86" s="10"/>
      <c r="I86" s="10"/>
      <c r="J86" s="10"/>
      <c r="K86" s="10"/>
      <c r="L86" s="10"/>
      <c r="M86" s="8"/>
    </row>
    <row r="87" spans="1:13" x14ac:dyDescent="0.25">
      <c r="A87" s="10"/>
      <c r="B87" s="8"/>
      <c r="C87" s="10"/>
      <c r="D87" s="10"/>
      <c r="E87" s="10"/>
      <c r="F87" s="10"/>
      <c r="G87" s="10"/>
      <c r="H87" s="10"/>
      <c r="I87" s="10"/>
      <c r="J87" s="10"/>
      <c r="K87" s="10"/>
      <c r="L87" s="10"/>
      <c r="M87" s="8"/>
    </row>
    <row r="88" spans="1:13" x14ac:dyDescent="0.25">
      <c r="A88" s="10"/>
      <c r="B88" s="8"/>
      <c r="C88" s="10"/>
      <c r="D88" s="10"/>
      <c r="E88" s="10"/>
      <c r="F88" s="10"/>
      <c r="G88" s="10"/>
      <c r="H88" s="10"/>
      <c r="I88" s="10"/>
      <c r="J88" s="10"/>
      <c r="K88" s="10"/>
      <c r="L88" s="10"/>
      <c r="M88" s="8"/>
    </row>
    <row r="89" spans="1:13" x14ac:dyDescent="0.25">
      <c r="A89" s="10"/>
      <c r="B89" s="8"/>
      <c r="C89" s="10"/>
      <c r="D89" s="10"/>
      <c r="E89" s="10"/>
      <c r="F89" s="10"/>
      <c r="G89" s="10"/>
      <c r="H89" s="10"/>
      <c r="I89" s="10"/>
      <c r="J89" s="10"/>
      <c r="K89" s="10"/>
      <c r="L89" s="10"/>
      <c r="M89" s="8"/>
    </row>
    <row r="90" spans="1:13" x14ac:dyDescent="0.25">
      <c r="A90" s="10"/>
      <c r="B90" s="28"/>
      <c r="C90" s="29"/>
      <c r="D90" s="10"/>
      <c r="E90" s="10"/>
      <c r="F90" s="10"/>
      <c r="G90" s="10"/>
      <c r="H90" s="10"/>
      <c r="I90" s="10"/>
      <c r="J90" s="10"/>
      <c r="K90" s="10"/>
      <c r="L90" s="10"/>
      <c r="M90" s="8"/>
    </row>
    <row r="91" spans="1:13" x14ac:dyDescent="0.25">
      <c r="A91" s="16"/>
      <c r="B91" s="30"/>
      <c r="C91" s="16"/>
      <c r="D91" s="16"/>
      <c r="E91" s="16"/>
      <c r="F91" s="8"/>
      <c r="G91" s="16"/>
      <c r="H91" s="16"/>
      <c r="I91" s="15"/>
      <c r="J91" s="16"/>
      <c r="K91" s="16"/>
      <c r="L91" s="16"/>
      <c r="M91" s="8"/>
    </row>
    <row r="92" spans="1:13" x14ac:dyDescent="0.25">
      <c r="A92" s="8"/>
      <c r="B92" s="31"/>
      <c r="C92" s="8"/>
      <c r="D92" s="8"/>
      <c r="E92" s="8"/>
      <c r="F92" s="8"/>
      <c r="G92" s="8"/>
      <c r="H92" s="8"/>
      <c r="I92" s="8"/>
      <c r="J92" s="8"/>
      <c r="K92" s="8"/>
      <c r="L92" s="8"/>
      <c r="M92" s="8"/>
    </row>
    <row r="93" spans="1:13" x14ac:dyDescent="0.25">
      <c r="A93" s="8"/>
      <c r="B93" s="16"/>
      <c r="C93" s="16"/>
      <c r="D93" s="16"/>
      <c r="E93" s="16"/>
      <c r="F93" s="16"/>
      <c r="G93" s="16"/>
      <c r="H93" s="8"/>
      <c r="I93" s="16"/>
      <c r="J93" s="16"/>
      <c r="K93" s="16"/>
      <c r="L93" s="16"/>
      <c r="M93" s="8"/>
    </row>
    <row r="94" spans="1:13" x14ac:dyDescent="0.25">
      <c r="A94" s="8"/>
      <c r="B94" s="8"/>
      <c r="C94" s="8"/>
      <c r="D94" s="8"/>
      <c r="E94" s="8"/>
      <c r="F94" s="8"/>
      <c r="G94" s="8"/>
      <c r="H94" s="8"/>
      <c r="I94" s="8"/>
      <c r="J94" s="8"/>
      <c r="K94" s="8"/>
      <c r="L94" s="8"/>
      <c r="M94" s="8"/>
    </row>
    <row r="95" spans="1:13" x14ac:dyDescent="0.25">
      <c r="A95" s="8"/>
      <c r="B95" s="8"/>
      <c r="C95" s="8"/>
      <c r="D95" s="8"/>
      <c r="E95" s="8"/>
      <c r="F95" s="8"/>
      <c r="G95" s="8"/>
      <c r="H95" s="8"/>
      <c r="I95" s="8"/>
      <c r="J95" s="8"/>
      <c r="K95" s="8"/>
      <c r="L95" s="8"/>
      <c r="M95" s="8"/>
    </row>
    <row r="96" spans="1:13" x14ac:dyDescent="0.25">
      <c r="A96" s="8"/>
      <c r="B96" s="8"/>
      <c r="C96" s="8"/>
      <c r="D96" s="8"/>
      <c r="E96" s="8"/>
      <c r="F96" s="8"/>
      <c r="G96" s="8"/>
      <c r="H96" s="8"/>
      <c r="I96" s="8"/>
      <c r="J96" s="8"/>
      <c r="K96" s="8"/>
      <c r="L96" s="8"/>
      <c r="M96" s="8"/>
    </row>
    <row r="97" spans="1:13" x14ac:dyDescent="0.25">
      <c r="A97" s="8"/>
      <c r="B97" s="8"/>
      <c r="C97" s="8"/>
      <c r="D97" s="8"/>
      <c r="E97" s="8"/>
      <c r="F97" s="8"/>
      <c r="G97" s="8"/>
      <c r="H97" s="8"/>
      <c r="I97" s="8"/>
      <c r="J97" s="8"/>
      <c r="K97" s="8"/>
      <c r="L97" s="8"/>
      <c r="M97" s="8"/>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cols>
    <col min="1" max="1" width="38" customWidth="1"/>
  </cols>
  <sheetData>
    <row r="1" spans="1:9" x14ac:dyDescent="0.25">
      <c r="A1" t="s">
        <v>44</v>
      </c>
    </row>
    <row r="2" spans="1:9" x14ac:dyDescent="0.25">
      <c r="A2" s="1" t="s">
        <v>18</v>
      </c>
      <c r="B2">
        <v>3</v>
      </c>
      <c r="C2">
        <v>5</v>
      </c>
      <c r="D2">
        <v>7</v>
      </c>
      <c r="E2">
        <v>10</v>
      </c>
      <c r="F2">
        <v>15</v>
      </c>
      <c r="G2">
        <v>20</v>
      </c>
    </row>
    <row r="3" spans="1:9" x14ac:dyDescent="0.25">
      <c r="A3" s="1" t="s">
        <v>22</v>
      </c>
      <c r="B3" s="3">
        <f>B33</f>
        <v>33.333333333333329</v>
      </c>
      <c r="C3" s="3">
        <f t="shared" ref="C3:G3" si="0">C33</f>
        <v>20</v>
      </c>
      <c r="D3" s="3">
        <f t="shared" si="0"/>
        <v>14.285714285714285</v>
      </c>
      <c r="E3" s="3">
        <f t="shared" si="0"/>
        <v>10</v>
      </c>
      <c r="F3" s="3">
        <f t="shared" si="0"/>
        <v>5</v>
      </c>
      <c r="G3" s="3">
        <f t="shared" si="0"/>
        <v>3.7500000000000004</v>
      </c>
      <c r="H3" s="3"/>
      <c r="I3" s="25"/>
    </row>
    <row r="4" spans="1:9" x14ac:dyDescent="0.25">
      <c r="A4" s="1" t="s">
        <v>23</v>
      </c>
      <c r="B4" s="3">
        <f>B40</f>
        <v>44.444444444444443</v>
      </c>
      <c r="C4" s="3">
        <f t="shared" ref="C4:G4" si="1">C40</f>
        <v>32</v>
      </c>
      <c r="D4" s="3">
        <f t="shared" si="1"/>
        <v>24.489795918367349</v>
      </c>
      <c r="E4" s="3">
        <f t="shared" si="1"/>
        <v>18</v>
      </c>
      <c r="F4" s="3">
        <f t="shared" si="1"/>
        <v>9.5</v>
      </c>
      <c r="G4" s="3">
        <f t="shared" si="1"/>
        <v>7.2187500000000009</v>
      </c>
    </row>
    <row r="5" spans="1:9" x14ac:dyDescent="0.25">
      <c r="A5" s="1" t="s">
        <v>24</v>
      </c>
      <c r="B5" s="3">
        <f>B47</f>
        <v>14.814814814814818</v>
      </c>
      <c r="C5" s="3">
        <f t="shared" ref="C5:G5" si="2">C47</f>
        <v>19.200000000000003</v>
      </c>
      <c r="D5" s="3">
        <f t="shared" si="2"/>
        <v>17.492711370262391</v>
      </c>
      <c r="E5" s="3">
        <f t="shared" si="2"/>
        <v>14.4</v>
      </c>
      <c r="F5" s="3">
        <f t="shared" si="2"/>
        <v>8.5500000000000007</v>
      </c>
      <c r="G5" s="3">
        <f t="shared" si="2"/>
        <v>6.6773437500000012</v>
      </c>
    </row>
    <row r="6" spans="1:9" x14ac:dyDescent="0.25">
      <c r="A6" s="1" t="s">
        <v>25</v>
      </c>
      <c r="B6" s="3">
        <f>B54</f>
        <v>7.4074074074074101</v>
      </c>
      <c r="C6" s="3">
        <f t="shared" ref="C6:G6" si="3">C54</f>
        <v>11.52</v>
      </c>
      <c r="D6" s="3">
        <f t="shared" si="3"/>
        <v>12.494793835901708</v>
      </c>
      <c r="E6" s="3">
        <f t="shared" si="3"/>
        <v>11.520000000000001</v>
      </c>
      <c r="F6" s="3">
        <f t="shared" si="3"/>
        <v>7.6950000000000003</v>
      </c>
      <c r="G6" s="3">
        <f t="shared" si="3"/>
        <v>6.1765429687500006</v>
      </c>
    </row>
    <row r="7" spans="1:9" x14ac:dyDescent="0.25">
      <c r="A7" s="1" t="s">
        <v>27</v>
      </c>
      <c r="B7" s="3"/>
      <c r="C7" s="3">
        <f t="shared" ref="C7:F7" si="4">C61</f>
        <v>11.519999999999998</v>
      </c>
      <c r="D7" s="3">
        <f t="shared" si="4"/>
        <v>8.9248527399297917</v>
      </c>
      <c r="E7" s="3">
        <f t="shared" si="4"/>
        <v>9.2159999999999993</v>
      </c>
      <c r="F7" s="3">
        <f t="shared" si="4"/>
        <v>6.9254999999999995</v>
      </c>
      <c r="G7" s="3">
        <f>G61</f>
        <v>5.7133022460937504</v>
      </c>
    </row>
    <row r="8" spans="1:9" x14ac:dyDescent="0.25">
      <c r="A8" s="1" t="s">
        <v>28</v>
      </c>
      <c r="B8" s="3"/>
      <c r="C8" s="3">
        <f t="shared" ref="C8:F8" si="5">C68</f>
        <v>5.76</v>
      </c>
      <c r="D8" s="3">
        <f t="shared" si="5"/>
        <v>8.9248527399297934</v>
      </c>
      <c r="E8" s="3">
        <f t="shared" si="5"/>
        <v>7.3727999999999998</v>
      </c>
      <c r="F8" s="3">
        <f t="shared" si="5"/>
        <v>6.2329499999999998</v>
      </c>
      <c r="G8" s="3">
        <f>G68</f>
        <v>5.2848045776367192</v>
      </c>
    </row>
    <row r="9" spans="1:9" x14ac:dyDescent="0.25">
      <c r="A9" s="1" t="s">
        <v>29</v>
      </c>
      <c r="B9" s="3"/>
      <c r="C9" s="3"/>
      <c r="D9" s="3">
        <f t="shared" ref="D9:F9" si="6">D75</f>
        <v>8.9248527399297917</v>
      </c>
      <c r="E9" s="3">
        <f t="shared" si="6"/>
        <v>6.5535999999999994</v>
      </c>
      <c r="F9" s="3">
        <f t="shared" si="6"/>
        <v>5.9048999999999996</v>
      </c>
      <c r="G9" s="3">
        <f>G75</f>
        <v>4.8884442343139654</v>
      </c>
    </row>
    <row r="10" spans="1:9" x14ac:dyDescent="0.25">
      <c r="A10" s="1" t="s">
        <v>30</v>
      </c>
      <c r="B10" s="3"/>
      <c r="C10" s="3"/>
      <c r="D10" s="3">
        <f t="shared" ref="D10:F10" si="7">D82</f>
        <v>4.4624263699648967</v>
      </c>
      <c r="E10" s="3">
        <f t="shared" si="7"/>
        <v>6.5536000000000003</v>
      </c>
      <c r="F10" s="3">
        <f t="shared" si="7"/>
        <v>5.9048999999999996</v>
      </c>
      <c r="G10" s="3">
        <f>G82</f>
        <v>4.5218109167404181</v>
      </c>
    </row>
    <row r="11" spans="1:9" x14ac:dyDescent="0.25">
      <c r="A11" s="1" t="s">
        <v>31</v>
      </c>
      <c r="B11" s="3"/>
      <c r="C11" s="3"/>
      <c r="D11" s="3"/>
      <c r="E11" s="3">
        <f t="shared" ref="E11:F11" si="8">E89</f>
        <v>6.5536000000000003</v>
      </c>
      <c r="F11" s="3">
        <f t="shared" si="8"/>
        <v>5.9048999999999996</v>
      </c>
      <c r="G11" s="3">
        <f>G89</f>
        <v>4.461520104517211</v>
      </c>
    </row>
    <row r="12" spans="1:9" x14ac:dyDescent="0.25">
      <c r="A12" s="1" t="s">
        <v>32</v>
      </c>
      <c r="B12" s="3"/>
      <c r="C12" s="3"/>
      <c r="D12" s="3"/>
      <c r="E12" s="3">
        <f>E96</f>
        <v>6.5536000000000003</v>
      </c>
      <c r="F12" s="3">
        <f t="shared" ref="F12:G12" si="9">F96</f>
        <v>5.9048999999999996</v>
      </c>
      <c r="G12" s="3">
        <f t="shared" si="9"/>
        <v>4.461520104517211</v>
      </c>
    </row>
    <row r="13" spans="1:9" x14ac:dyDescent="0.25">
      <c r="A13" s="1" t="s">
        <v>33</v>
      </c>
      <c r="B13" s="3"/>
      <c r="C13" s="3"/>
      <c r="D13" s="3"/>
      <c r="E13" s="3">
        <f>E103</f>
        <v>3.2768000000000006</v>
      </c>
      <c r="F13" s="3">
        <f t="shared" ref="F13:G13" si="10">F103</f>
        <v>5.9049000000000005</v>
      </c>
      <c r="G13" s="3">
        <f t="shared" si="10"/>
        <v>4.461520104517211</v>
      </c>
    </row>
    <row r="14" spans="1:9" x14ac:dyDescent="0.25">
      <c r="A14" s="1" t="s">
        <v>34</v>
      </c>
      <c r="B14" s="3"/>
      <c r="C14" s="3"/>
      <c r="D14" s="3"/>
      <c r="E14" s="3"/>
      <c r="F14" s="3">
        <f>F110</f>
        <v>5.9049000000000005</v>
      </c>
      <c r="G14" s="3">
        <f>G110</f>
        <v>4.461520104517211</v>
      </c>
    </row>
    <row r="15" spans="1:9" x14ac:dyDescent="0.25">
      <c r="A15" s="1" t="s">
        <v>35</v>
      </c>
      <c r="B15" s="3"/>
      <c r="C15" s="3"/>
      <c r="D15" s="3"/>
      <c r="E15" s="3"/>
      <c r="F15" s="3">
        <f>F117</f>
        <v>5.9048999999999996</v>
      </c>
      <c r="G15" s="3">
        <f>G117</f>
        <v>4.461520104517211</v>
      </c>
    </row>
    <row r="16" spans="1:9" x14ac:dyDescent="0.25">
      <c r="A16" s="1" t="s">
        <v>36</v>
      </c>
      <c r="B16" s="3"/>
      <c r="C16" s="3"/>
      <c r="D16" s="3"/>
      <c r="E16" s="3"/>
      <c r="F16" s="3">
        <f>F124</f>
        <v>5.9048999999999996</v>
      </c>
      <c r="G16" s="3">
        <f>G124</f>
        <v>4.4615201045172102</v>
      </c>
    </row>
    <row r="17" spans="1:8" x14ac:dyDescent="0.25">
      <c r="A17" s="1" t="s">
        <v>37</v>
      </c>
      <c r="B17" s="3"/>
      <c r="C17" s="3"/>
      <c r="D17" s="3"/>
      <c r="E17" s="3"/>
      <c r="F17" s="3">
        <f>F131</f>
        <v>5.9049000000000005</v>
      </c>
      <c r="G17" s="3">
        <f>G131</f>
        <v>4.461520104517211</v>
      </c>
    </row>
    <row r="18" spans="1:8" x14ac:dyDescent="0.25">
      <c r="A18" s="1" t="s">
        <v>38</v>
      </c>
      <c r="B18" s="3"/>
      <c r="C18" s="3"/>
      <c r="D18" s="3"/>
      <c r="E18" s="3"/>
      <c r="F18" s="3">
        <f>F138</f>
        <v>2.9524499999999998</v>
      </c>
      <c r="G18" s="3">
        <f>G138</f>
        <v>4.461520104517211</v>
      </c>
    </row>
    <row r="19" spans="1:8" x14ac:dyDescent="0.25">
      <c r="A19" s="1" t="s">
        <v>39</v>
      </c>
      <c r="B19" s="3"/>
      <c r="C19" s="3"/>
      <c r="D19" s="3"/>
      <c r="E19" s="3"/>
      <c r="F19" s="3"/>
      <c r="G19" s="3">
        <f>G145</f>
        <v>4.4615201045172102</v>
      </c>
    </row>
    <row r="20" spans="1:8" x14ac:dyDescent="0.25">
      <c r="A20" s="1" t="s">
        <v>40</v>
      </c>
      <c r="B20" s="3"/>
      <c r="C20" s="3"/>
      <c r="D20" s="3"/>
      <c r="E20" s="3"/>
      <c r="F20" s="3"/>
      <c r="G20" s="3">
        <f>G152</f>
        <v>4.461520104517211</v>
      </c>
    </row>
    <row r="21" spans="1:8" x14ac:dyDescent="0.25">
      <c r="A21" s="24" t="s">
        <v>41</v>
      </c>
      <c r="B21" s="3"/>
      <c r="C21" s="3"/>
      <c r="D21" s="3"/>
      <c r="E21" s="3"/>
      <c r="F21" s="3"/>
      <c r="G21" s="3">
        <f>G159</f>
        <v>4.461520104517211</v>
      </c>
    </row>
    <row r="22" spans="1:8" x14ac:dyDescent="0.25">
      <c r="A22" s="24" t="s">
        <v>42</v>
      </c>
      <c r="G22" s="3">
        <f>G166</f>
        <v>4.4615201045172102</v>
      </c>
    </row>
    <row r="23" spans="1:8" x14ac:dyDescent="0.25">
      <c r="A23" s="24" t="s">
        <v>43</v>
      </c>
      <c r="G23" s="3">
        <f>G173</f>
        <v>2.2307600522586055</v>
      </c>
    </row>
    <row r="25" spans="1:8" s="6" customFormat="1" x14ac:dyDescent="0.25">
      <c r="A25" s="6" t="s">
        <v>20</v>
      </c>
      <c r="B25" s="6">
        <v>2</v>
      </c>
      <c r="C25" s="6">
        <v>2</v>
      </c>
      <c r="D25" s="6">
        <v>2</v>
      </c>
      <c r="E25" s="6">
        <v>2</v>
      </c>
      <c r="F25" s="6">
        <v>1.5</v>
      </c>
      <c r="G25" s="6">
        <v>1.5</v>
      </c>
    </row>
    <row r="26" spans="1:8" x14ac:dyDescent="0.25">
      <c r="A26" t="s">
        <v>19</v>
      </c>
      <c r="B26" s="2">
        <f>1/B30*B25</f>
        <v>0.66666666666666663</v>
      </c>
      <c r="C26" s="2">
        <f t="shared" ref="C26:G26" si="11">1/C30*C25</f>
        <v>0.4</v>
      </c>
      <c r="D26" s="2">
        <f t="shared" si="11"/>
        <v>0.2857142857142857</v>
      </c>
      <c r="E26" s="2">
        <f t="shared" si="11"/>
        <v>0.2</v>
      </c>
      <c r="F26" s="2">
        <f t="shared" si="11"/>
        <v>0.1</v>
      </c>
      <c r="G26" s="2">
        <f t="shared" si="11"/>
        <v>7.5000000000000011E-2</v>
      </c>
      <c r="H26" s="2"/>
    </row>
    <row r="27" spans="1:8" s="6" customFormat="1" x14ac:dyDescent="0.25">
      <c r="A27" s="6" t="s">
        <v>14</v>
      </c>
      <c r="B27" s="6">
        <v>1</v>
      </c>
      <c r="C27" s="6">
        <v>1</v>
      </c>
      <c r="D27" s="6">
        <v>1</v>
      </c>
      <c r="E27" s="6">
        <v>1</v>
      </c>
      <c r="F27" s="6">
        <v>1</v>
      </c>
      <c r="G27" s="6">
        <v>1</v>
      </c>
    </row>
    <row r="28" spans="1:8" x14ac:dyDescent="0.25">
      <c r="A28" s="22" t="s">
        <v>1</v>
      </c>
      <c r="B28" s="3">
        <v>100</v>
      </c>
      <c r="C28" s="3">
        <v>100</v>
      </c>
      <c r="D28" s="3">
        <v>100</v>
      </c>
      <c r="E28" s="3">
        <v>100</v>
      </c>
      <c r="F28" s="3">
        <v>100</v>
      </c>
      <c r="G28" s="3">
        <v>100</v>
      </c>
      <c r="H28" s="3"/>
    </row>
    <row r="29" spans="1:8" x14ac:dyDescent="0.25">
      <c r="A29" s="22" t="s">
        <v>21</v>
      </c>
      <c r="B29" s="23">
        <v>0.5</v>
      </c>
      <c r="C29" s="23">
        <v>0.5</v>
      </c>
      <c r="D29" s="23">
        <v>0.5</v>
      </c>
      <c r="E29" s="23">
        <v>0.5</v>
      </c>
      <c r="F29" s="23">
        <v>0.5</v>
      </c>
      <c r="G29" s="23">
        <v>0.5</v>
      </c>
      <c r="H29" s="23"/>
    </row>
    <row r="30" spans="1:8" x14ac:dyDescent="0.25">
      <c r="A30" s="8" t="s">
        <v>10</v>
      </c>
      <c r="B30">
        <f>B2</f>
        <v>3</v>
      </c>
      <c r="C30">
        <f>C2</f>
        <v>5</v>
      </c>
      <c r="D30">
        <f t="shared" ref="D30:G30" si="12">D2</f>
        <v>7</v>
      </c>
      <c r="E30">
        <f t="shared" si="12"/>
        <v>10</v>
      </c>
      <c r="F30">
        <f t="shared" si="12"/>
        <v>15</v>
      </c>
      <c r="G30">
        <f t="shared" si="12"/>
        <v>20</v>
      </c>
    </row>
    <row r="31" spans="1:8" x14ac:dyDescent="0.25">
      <c r="A31" s="8" t="s">
        <v>15</v>
      </c>
      <c r="B31" s="3">
        <f t="shared" ref="B31:G31" si="13">B28*B$26*B29</f>
        <v>33.333333333333329</v>
      </c>
      <c r="C31" s="3">
        <f t="shared" si="13"/>
        <v>20</v>
      </c>
      <c r="D31" s="3">
        <f t="shared" si="13"/>
        <v>14.285714285714285</v>
      </c>
      <c r="E31" s="3">
        <f t="shared" si="13"/>
        <v>10</v>
      </c>
      <c r="F31" s="3">
        <f t="shared" si="13"/>
        <v>5</v>
      </c>
      <c r="G31" s="3">
        <f t="shared" si="13"/>
        <v>3.7500000000000004</v>
      </c>
      <c r="H31" s="3"/>
    </row>
    <row r="32" spans="1:8" x14ac:dyDescent="0.25">
      <c r="A32" s="8" t="s">
        <v>16</v>
      </c>
      <c r="B32" s="3">
        <f t="shared" ref="B32:G32" si="14">B28/B30*B29</f>
        <v>16.666666666666668</v>
      </c>
      <c r="C32" s="3">
        <f t="shared" si="14"/>
        <v>10</v>
      </c>
      <c r="D32" s="3">
        <f t="shared" si="14"/>
        <v>7.1428571428571432</v>
      </c>
      <c r="E32" s="3">
        <f t="shared" si="14"/>
        <v>5</v>
      </c>
      <c r="F32" s="3">
        <f t="shared" si="14"/>
        <v>3.3333333333333335</v>
      </c>
      <c r="G32" s="3">
        <f t="shared" si="14"/>
        <v>2.5</v>
      </c>
      <c r="H32" s="3"/>
    </row>
    <row r="33" spans="1:8" x14ac:dyDescent="0.25">
      <c r="A33" s="8" t="s">
        <v>17</v>
      </c>
      <c r="B33" s="3">
        <f t="shared" ref="B33:G33" si="15">MAX(B31,B32)</f>
        <v>33.333333333333329</v>
      </c>
      <c r="C33" s="3">
        <f t="shared" si="15"/>
        <v>20</v>
      </c>
      <c r="D33" s="3">
        <f t="shared" si="15"/>
        <v>14.285714285714285</v>
      </c>
      <c r="E33" s="3">
        <f t="shared" si="15"/>
        <v>10</v>
      </c>
      <c r="F33" s="3">
        <f t="shared" si="15"/>
        <v>5</v>
      </c>
      <c r="G33" s="3">
        <f t="shared" si="15"/>
        <v>3.7500000000000004</v>
      </c>
      <c r="H33" s="3"/>
    </row>
    <row r="34" spans="1:8" s="6" customFormat="1" x14ac:dyDescent="0.25">
      <c r="A34" s="6" t="s">
        <v>14</v>
      </c>
      <c r="B34" s="6">
        <f t="shared" ref="B34:G34" si="16">B27+1</f>
        <v>2</v>
      </c>
      <c r="C34" s="6">
        <f t="shared" si="16"/>
        <v>2</v>
      </c>
      <c r="D34" s="6">
        <f t="shared" si="16"/>
        <v>2</v>
      </c>
      <c r="E34" s="6">
        <f t="shared" si="16"/>
        <v>2</v>
      </c>
      <c r="F34" s="6">
        <f t="shared" si="16"/>
        <v>2</v>
      </c>
      <c r="G34" s="6">
        <f t="shared" si="16"/>
        <v>2</v>
      </c>
    </row>
    <row r="35" spans="1:8" x14ac:dyDescent="0.25">
      <c r="A35" s="22" t="s">
        <v>1</v>
      </c>
      <c r="B35" s="3">
        <f t="shared" ref="B35:G35" si="17">B28-B33</f>
        <v>66.666666666666671</v>
      </c>
      <c r="C35" s="3">
        <f t="shared" si="17"/>
        <v>80</v>
      </c>
      <c r="D35" s="3">
        <f t="shared" si="17"/>
        <v>85.714285714285722</v>
      </c>
      <c r="E35" s="3">
        <f t="shared" si="17"/>
        <v>90</v>
      </c>
      <c r="F35" s="3">
        <f t="shared" si="17"/>
        <v>95</v>
      </c>
      <c r="G35" s="3">
        <f t="shared" si="17"/>
        <v>96.25</v>
      </c>
    </row>
    <row r="36" spans="1:8" x14ac:dyDescent="0.25">
      <c r="A36" s="22" t="s">
        <v>21</v>
      </c>
      <c r="B36" s="23">
        <v>1</v>
      </c>
      <c r="C36" s="23">
        <v>1</v>
      </c>
      <c r="D36" s="23">
        <v>1</v>
      </c>
      <c r="E36" s="23">
        <v>1</v>
      </c>
      <c r="F36" s="23">
        <v>1</v>
      </c>
      <c r="G36" s="23">
        <v>1</v>
      </c>
    </row>
    <row r="37" spans="1:8" x14ac:dyDescent="0.25">
      <c r="A37" s="8" t="s">
        <v>10</v>
      </c>
      <c r="B37" s="23">
        <f t="shared" ref="B37:G37" si="18">B30-B29</f>
        <v>2.5</v>
      </c>
      <c r="C37" s="23">
        <f t="shared" si="18"/>
        <v>4.5</v>
      </c>
      <c r="D37" s="23">
        <f t="shared" si="18"/>
        <v>6.5</v>
      </c>
      <c r="E37" s="23">
        <f t="shared" si="18"/>
        <v>9.5</v>
      </c>
      <c r="F37" s="23">
        <f t="shared" si="18"/>
        <v>14.5</v>
      </c>
      <c r="G37" s="23">
        <f t="shared" si="18"/>
        <v>19.5</v>
      </c>
    </row>
    <row r="38" spans="1:8" x14ac:dyDescent="0.25">
      <c r="A38" s="8" t="s">
        <v>15</v>
      </c>
      <c r="B38" s="3">
        <f t="shared" ref="B38:G38" si="19">B35*B$26*B36</f>
        <v>44.444444444444443</v>
      </c>
      <c r="C38" s="3">
        <f t="shared" si="19"/>
        <v>32</v>
      </c>
      <c r="D38" s="3">
        <f t="shared" si="19"/>
        <v>24.489795918367349</v>
      </c>
      <c r="E38" s="3">
        <f t="shared" si="19"/>
        <v>18</v>
      </c>
      <c r="F38" s="3">
        <f t="shared" si="19"/>
        <v>9.5</v>
      </c>
      <c r="G38" s="3">
        <f t="shared" si="19"/>
        <v>7.2187500000000009</v>
      </c>
    </row>
    <row r="39" spans="1:8" x14ac:dyDescent="0.25">
      <c r="A39" s="8" t="s">
        <v>16</v>
      </c>
      <c r="B39" s="3">
        <f t="shared" ref="B39:G39" si="20">B35/B37*B36</f>
        <v>26.666666666666668</v>
      </c>
      <c r="C39" s="3">
        <f t="shared" si="20"/>
        <v>17.777777777777779</v>
      </c>
      <c r="D39" s="3">
        <f t="shared" si="20"/>
        <v>13.186813186813188</v>
      </c>
      <c r="E39" s="3">
        <f t="shared" si="20"/>
        <v>9.473684210526315</v>
      </c>
      <c r="F39" s="3">
        <f t="shared" si="20"/>
        <v>6.5517241379310347</v>
      </c>
      <c r="G39" s="3">
        <f t="shared" si="20"/>
        <v>4.9358974358974361</v>
      </c>
    </row>
    <row r="40" spans="1:8" x14ac:dyDescent="0.25">
      <c r="A40" s="8" t="s">
        <v>17</v>
      </c>
      <c r="B40" s="3">
        <f t="shared" ref="B40:G40" si="21">MAX(B38,B39)</f>
        <v>44.444444444444443</v>
      </c>
      <c r="C40" s="3">
        <f t="shared" si="21"/>
        <v>32</v>
      </c>
      <c r="D40" s="3">
        <f t="shared" si="21"/>
        <v>24.489795918367349</v>
      </c>
      <c r="E40" s="3">
        <f t="shared" si="21"/>
        <v>18</v>
      </c>
      <c r="F40" s="3">
        <f t="shared" si="21"/>
        <v>9.5</v>
      </c>
      <c r="G40" s="3">
        <f t="shared" si="21"/>
        <v>7.2187500000000009</v>
      </c>
    </row>
    <row r="41" spans="1:8" s="6" customFormat="1" x14ac:dyDescent="0.25">
      <c r="A41" s="6" t="s">
        <v>14</v>
      </c>
      <c r="B41" s="6">
        <f t="shared" ref="B41:G41" si="22">B34+1</f>
        <v>3</v>
      </c>
      <c r="C41" s="6">
        <f t="shared" si="22"/>
        <v>3</v>
      </c>
      <c r="D41" s="6">
        <f t="shared" si="22"/>
        <v>3</v>
      </c>
      <c r="E41" s="6">
        <f t="shared" si="22"/>
        <v>3</v>
      </c>
      <c r="F41" s="6">
        <f t="shared" si="22"/>
        <v>3</v>
      </c>
      <c r="G41" s="6">
        <f t="shared" si="22"/>
        <v>3</v>
      </c>
    </row>
    <row r="42" spans="1:8" x14ac:dyDescent="0.25">
      <c r="A42" s="22" t="s">
        <v>1</v>
      </c>
      <c r="B42" s="3">
        <f t="shared" ref="B42:G42" si="23">B35-B40</f>
        <v>22.222222222222229</v>
      </c>
      <c r="C42" s="3">
        <f t="shared" si="23"/>
        <v>48</v>
      </c>
      <c r="D42" s="3">
        <f t="shared" si="23"/>
        <v>61.224489795918373</v>
      </c>
      <c r="E42" s="3">
        <f t="shared" si="23"/>
        <v>72</v>
      </c>
      <c r="F42" s="3">
        <f t="shared" si="23"/>
        <v>85.5</v>
      </c>
      <c r="G42" s="3">
        <f t="shared" si="23"/>
        <v>89.03125</v>
      </c>
    </row>
    <row r="43" spans="1:8" x14ac:dyDescent="0.25">
      <c r="A43" s="22" t="s">
        <v>21</v>
      </c>
      <c r="B43" s="23">
        <v>1</v>
      </c>
      <c r="C43" s="23">
        <v>1</v>
      </c>
      <c r="D43" s="23">
        <v>1</v>
      </c>
      <c r="E43" s="23">
        <v>1</v>
      </c>
      <c r="F43" s="23">
        <v>1</v>
      </c>
      <c r="G43" s="23">
        <v>1</v>
      </c>
    </row>
    <row r="44" spans="1:8" x14ac:dyDescent="0.25">
      <c r="A44" s="8" t="s">
        <v>10</v>
      </c>
      <c r="B44" s="23">
        <f t="shared" ref="B44:G44" si="24">B37-B36</f>
        <v>1.5</v>
      </c>
      <c r="C44" s="23">
        <f t="shared" si="24"/>
        <v>3.5</v>
      </c>
      <c r="D44" s="23">
        <f t="shared" si="24"/>
        <v>5.5</v>
      </c>
      <c r="E44" s="23">
        <f t="shared" si="24"/>
        <v>8.5</v>
      </c>
      <c r="F44" s="23">
        <f t="shared" si="24"/>
        <v>13.5</v>
      </c>
      <c r="G44" s="23">
        <f t="shared" si="24"/>
        <v>18.5</v>
      </c>
    </row>
    <row r="45" spans="1:8" x14ac:dyDescent="0.25">
      <c r="A45" s="8" t="s">
        <v>15</v>
      </c>
      <c r="B45" s="3">
        <f t="shared" ref="B45:G45" si="25">B42*B$26*B43</f>
        <v>14.814814814814818</v>
      </c>
      <c r="C45" s="3">
        <f t="shared" si="25"/>
        <v>19.200000000000003</v>
      </c>
      <c r="D45" s="3">
        <f t="shared" si="25"/>
        <v>17.492711370262391</v>
      </c>
      <c r="E45" s="3">
        <f t="shared" si="25"/>
        <v>14.4</v>
      </c>
      <c r="F45" s="3">
        <f t="shared" si="25"/>
        <v>8.5500000000000007</v>
      </c>
      <c r="G45" s="3">
        <f t="shared" si="25"/>
        <v>6.6773437500000012</v>
      </c>
    </row>
    <row r="46" spans="1:8" x14ac:dyDescent="0.25">
      <c r="A46" s="8" t="s">
        <v>16</v>
      </c>
      <c r="B46" s="3">
        <f t="shared" ref="B46:G46" si="26">B42/B44*B43</f>
        <v>14.814814814814818</v>
      </c>
      <c r="C46" s="3">
        <f t="shared" si="26"/>
        <v>13.714285714285714</v>
      </c>
      <c r="D46" s="3">
        <f t="shared" si="26"/>
        <v>11.131725417439704</v>
      </c>
      <c r="E46" s="3">
        <f t="shared" si="26"/>
        <v>8.4705882352941178</v>
      </c>
      <c r="F46" s="3">
        <f t="shared" si="26"/>
        <v>6.333333333333333</v>
      </c>
      <c r="G46" s="3">
        <f t="shared" si="26"/>
        <v>4.8125</v>
      </c>
    </row>
    <row r="47" spans="1:8" x14ac:dyDescent="0.25">
      <c r="A47" s="8" t="s">
        <v>17</v>
      </c>
      <c r="B47" s="3">
        <f t="shared" ref="B47:G47" si="27">MAX(B45,B46)</f>
        <v>14.814814814814818</v>
      </c>
      <c r="C47" s="3">
        <f t="shared" si="27"/>
        <v>19.200000000000003</v>
      </c>
      <c r="D47" s="3">
        <f t="shared" si="27"/>
        <v>17.492711370262391</v>
      </c>
      <c r="E47" s="3">
        <f t="shared" si="27"/>
        <v>14.4</v>
      </c>
      <c r="F47" s="3">
        <f t="shared" si="27"/>
        <v>8.5500000000000007</v>
      </c>
      <c r="G47" s="3">
        <f t="shared" si="27"/>
        <v>6.6773437500000012</v>
      </c>
    </row>
    <row r="48" spans="1:8" s="6" customFormat="1" x14ac:dyDescent="0.25">
      <c r="A48" s="6" t="s">
        <v>14</v>
      </c>
      <c r="B48" s="6">
        <f>B41+1</f>
        <v>4</v>
      </c>
      <c r="C48" s="6">
        <f>C41+1</f>
        <v>4</v>
      </c>
      <c r="D48" s="6">
        <f t="shared" ref="D48:G48" si="28">D41+1</f>
        <v>4</v>
      </c>
      <c r="E48" s="6">
        <f t="shared" si="28"/>
        <v>4</v>
      </c>
      <c r="F48" s="6">
        <f t="shared" si="28"/>
        <v>4</v>
      </c>
      <c r="G48" s="6">
        <f t="shared" si="28"/>
        <v>4</v>
      </c>
    </row>
    <row r="49" spans="1:7" x14ac:dyDescent="0.25">
      <c r="A49" s="22" t="s">
        <v>1</v>
      </c>
      <c r="B49" s="3">
        <f>B42-B47</f>
        <v>7.4074074074074101</v>
      </c>
      <c r="C49" s="3">
        <f>C42-C47</f>
        <v>28.799999999999997</v>
      </c>
      <c r="D49" s="3">
        <f t="shared" ref="D49:G49" si="29">D42-D47</f>
        <v>43.731778425655982</v>
      </c>
      <c r="E49" s="3">
        <f t="shared" si="29"/>
        <v>57.6</v>
      </c>
      <c r="F49" s="3">
        <f t="shared" si="29"/>
        <v>76.95</v>
      </c>
      <c r="G49" s="3">
        <f t="shared" si="29"/>
        <v>82.353906249999994</v>
      </c>
    </row>
    <row r="50" spans="1:7" x14ac:dyDescent="0.25">
      <c r="A50" s="22" t="s">
        <v>21</v>
      </c>
      <c r="B50" s="23">
        <v>0.5</v>
      </c>
      <c r="C50" s="23">
        <v>1</v>
      </c>
      <c r="D50" s="23">
        <v>1</v>
      </c>
      <c r="E50" s="23">
        <v>1</v>
      </c>
      <c r="F50" s="23">
        <v>1</v>
      </c>
      <c r="G50" s="23">
        <v>1</v>
      </c>
    </row>
    <row r="51" spans="1:7" x14ac:dyDescent="0.25">
      <c r="A51" s="8" t="s">
        <v>10</v>
      </c>
      <c r="B51" s="23">
        <f>B44-B43</f>
        <v>0.5</v>
      </c>
      <c r="C51" s="23">
        <f>C44-C43</f>
        <v>2.5</v>
      </c>
      <c r="D51" s="23">
        <f t="shared" ref="D51:G51" si="30">D44-D43</f>
        <v>4.5</v>
      </c>
      <c r="E51" s="23">
        <f t="shared" si="30"/>
        <v>7.5</v>
      </c>
      <c r="F51" s="23">
        <f t="shared" si="30"/>
        <v>12.5</v>
      </c>
      <c r="G51" s="23">
        <f t="shared" si="30"/>
        <v>17.5</v>
      </c>
    </row>
    <row r="52" spans="1:7" x14ac:dyDescent="0.25">
      <c r="A52" s="8" t="s">
        <v>15</v>
      </c>
      <c r="B52" s="3">
        <f>B49*B$26*B50</f>
        <v>2.4691358024691366</v>
      </c>
      <c r="C52" s="3">
        <f>C49*C$26*C50</f>
        <v>11.52</v>
      </c>
      <c r="D52" s="3">
        <f t="shared" ref="D52:G52" si="31">D49*D$26*D50</f>
        <v>12.494793835901708</v>
      </c>
      <c r="E52" s="3">
        <f t="shared" si="31"/>
        <v>11.520000000000001</v>
      </c>
      <c r="F52" s="3">
        <f t="shared" si="31"/>
        <v>7.6950000000000003</v>
      </c>
      <c r="G52" s="3">
        <f t="shared" si="31"/>
        <v>6.1765429687500006</v>
      </c>
    </row>
    <row r="53" spans="1:7" x14ac:dyDescent="0.25">
      <c r="A53" s="8" t="s">
        <v>16</v>
      </c>
      <c r="B53" s="3">
        <f>B49/B51*B50</f>
        <v>7.4074074074074101</v>
      </c>
      <c r="C53" s="3">
        <f>C49/C51*C50</f>
        <v>11.52</v>
      </c>
      <c r="D53" s="3">
        <f t="shared" ref="D53:G53" si="32">D49/D51*D50</f>
        <v>9.7181729834791071</v>
      </c>
      <c r="E53" s="3">
        <f t="shared" si="32"/>
        <v>7.6800000000000006</v>
      </c>
      <c r="F53" s="3">
        <f t="shared" si="32"/>
        <v>6.1560000000000006</v>
      </c>
      <c r="G53" s="3">
        <f t="shared" si="32"/>
        <v>4.7059375000000001</v>
      </c>
    </row>
    <row r="54" spans="1:7" x14ac:dyDescent="0.25">
      <c r="A54" s="8" t="s">
        <v>17</v>
      </c>
      <c r="B54" s="3">
        <f>MAX(B52,B53)</f>
        <v>7.4074074074074101</v>
      </c>
      <c r="C54" s="3">
        <f>MAX(C52,C53)</f>
        <v>11.52</v>
      </c>
      <c r="D54" s="3">
        <f t="shared" ref="D54:G54" si="33">MAX(D52,D53)</f>
        <v>12.494793835901708</v>
      </c>
      <c r="E54" s="3">
        <f t="shared" si="33"/>
        <v>11.520000000000001</v>
      </c>
      <c r="F54" s="3">
        <f t="shared" si="33"/>
        <v>7.6950000000000003</v>
      </c>
      <c r="G54" s="3">
        <f t="shared" si="33"/>
        <v>6.1765429687500006</v>
      </c>
    </row>
    <row r="55" spans="1:7" s="6" customFormat="1" x14ac:dyDescent="0.25">
      <c r="C55" s="6">
        <f>C48+1</f>
        <v>5</v>
      </c>
      <c r="D55" s="6">
        <f t="shared" ref="D55:G55" si="34">D48+1</f>
        <v>5</v>
      </c>
      <c r="E55" s="6">
        <f t="shared" si="34"/>
        <v>5</v>
      </c>
      <c r="F55" s="6">
        <f t="shared" si="34"/>
        <v>5</v>
      </c>
      <c r="G55" s="6">
        <f t="shared" si="34"/>
        <v>5</v>
      </c>
    </row>
    <row r="56" spans="1:7" x14ac:dyDescent="0.25">
      <c r="C56" s="3">
        <f>C49-C54</f>
        <v>17.279999999999998</v>
      </c>
      <c r="D56" s="3">
        <f t="shared" ref="D56:G56" si="35">D49-D54</f>
        <v>31.236984589754272</v>
      </c>
      <c r="E56" s="3">
        <f t="shared" si="35"/>
        <v>46.08</v>
      </c>
      <c r="F56" s="3">
        <f t="shared" si="35"/>
        <v>69.254999999999995</v>
      </c>
      <c r="G56" s="3">
        <f t="shared" si="35"/>
        <v>76.177363281249995</v>
      </c>
    </row>
    <row r="57" spans="1:7" x14ac:dyDescent="0.25">
      <c r="C57" s="23">
        <v>1</v>
      </c>
      <c r="D57" s="23">
        <v>1</v>
      </c>
      <c r="E57" s="23">
        <v>1</v>
      </c>
      <c r="F57" s="23">
        <v>1</v>
      </c>
      <c r="G57" s="23">
        <v>1</v>
      </c>
    </row>
    <row r="58" spans="1:7" x14ac:dyDescent="0.25">
      <c r="C58" s="23">
        <f>C51-C50</f>
        <v>1.5</v>
      </c>
      <c r="D58" s="23">
        <f t="shared" ref="D58:G58" si="36">D51-D50</f>
        <v>3.5</v>
      </c>
      <c r="E58" s="23">
        <f t="shared" si="36"/>
        <v>6.5</v>
      </c>
      <c r="F58" s="23">
        <f t="shared" si="36"/>
        <v>11.5</v>
      </c>
      <c r="G58" s="23">
        <f t="shared" si="36"/>
        <v>16.5</v>
      </c>
    </row>
    <row r="59" spans="1:7" x14ac:dyDescent="0.25">
      <c r="C59" s="3">
        <f>C56*C$26*C57</f>
        <v>6.911999999999999</v>
      </c>
      <c r="D59" s="3">
        <f t="shared" ref="D59:G59" si="37">D56*D$26*D57</f>
        <v>8.9248527399297917</v>
      </c>
      <c r="E59" s="3">
        <f t="shared" si="37"/>
        <v>9.2159999999999993</v>
      </c>
      <c r="F59" s="3">
        <f t="shared" si="37"/>
        <v>6.9254999999999995</v>
      </c>
      <c r="G59" s="3">
        <f t="shared" si="37"/>
        <v>5.7133022460937504</v>
      </c>
    </row>
    <row r="60" spans="1:7" x14ac:dyDescent="0.25">
      <c r="C60" s="3">
        <f>C56/C58*C57</f>
        <v>11.519999999999998</v>
      </c>
      <c r="D60" s="3">
        <f t="shared" ref="D60:G60" si="38">D56/D58*D57</f>
        <v>8.9248527399297917</v>
      </c>
      <c r="E60" s="3">
        <f t="shared" si="38"/>
        <v>7.0892307692307686</v>
      </c>
      <c r="F60" s="3">
        <f t="shared" si="38"/>
        <v>6.0221739130434777</v>
      </c>
      <c r="G60" s="3">
        <f t="shared" si="38"/>
        <v>4.6168098958333328</v>
      </c>
    </row>
    <row r="61" spans="1:7" x14ac:dyDescent="0.25">
      <c r="C61" s="3">
        <f>MAX(C59,C60)</f>
        <v>11.519999999999998</v>
      </c>
      <c r="D61" s="3">
        <f t="shared" ref="D61:G61" si="39">MAX(D59,D60)</f>
        <v>8.9248527399297917</v>
      </c>
      <c r="E61" s="3">
        <f t="shared" si="39"/>
        <v>9.2159999999999993</v>
      </c>
      <c r="F61" s="3">
        <f t="shared" si="39"/>
        <v>6.9254999999999995</v>
      </c>
      <c r="G61" s="3">
        <f t="shared" si="39"/>
        <v>5.7133022460937504</v>
      </c>
    </row>
    <row r="62" spans="1:7" s="6" customFormat="1" x14ac:dyDescent="0.25">
      <c r="C62" s="6">
        <f>C55+1</f>
        <v>6</v>
      </c>
      <c r="D62" s="6">
        <f>D55+1</f>
        <v>6</v>
      </c>
      <c r="E62" s="6">
        <f t="shared" ref="E62:G62" si="40">E55+1</f>
        <v>6</v>
      </c>
      <c r="F62" s="6">
        <f t="shared" si="40"/>
        <v>6</v>
      </c>
      <c r="G62" s="6">
        <f t="shared" si="40"/>
        <v>6</v>
      </c>
    </row>
    <row r="63" spans="1:7" x14ac:dyDescent="0.25">
      <c r="C63" s="3">
        <f>C56-C61</f>
        <v>5.76</v>
      </c>
      <c r="D63" s="3">
        <f>D56-D61</f>
        <v>22.312131849824482</v>
      </c>
      <c r="E63" s="3">
        <f t="shared" ref="E63:G63" si="41">E56-E61</f>
        <v>36.863999999999997</v>
      </c>
      <c r="F63" s="3">
        <f t="shared" si="41"/>
        <v>62.329499999999996</v>
      </c>
      <c r="G63" s="3">
        <f t="shared" si="41"/>
        <v>70.464061035156249</v>
      </c>
    </row>
    <row r="64" spans="1:7" x14ac:dyDescent="0.25">
      <c r="C64" s="23">
        <v>0.5</v>
      </c>
      <c r="D64" s="23">
        <v>1</v>
      </c>
      <c r="E64" s="23">
        <v>1</v>
      </c>
      <c r="F64" s="23">
        <v>1</v>
      </c>
      <c r="G64" s="23">
        <v>1</v>
      </c>
    </row>
    <row r="65" spans="3:7" x14ac:dyDescent="0.25">
      <c r="C65" s="23">
        <f>C58-C57</f>
        <v>0.5</v>
      </c>
      <c r="D65" s="23">
        <f>D58-D57</f>
        <v>2.5</v>
      </c>
      <c r="E65" s="23">
        <f t="shared" ref="E65:G65" si="42">E58-E57</f>
        <v>5.5</v>
      </c>
      <c r="F65" s="23">
        <f t="shared" si="42"/>
        <v>10.5</v>
      </c>
      <c r="G65" s="23">
        <f t="shared" si="42"/>
        <v>15.5</v>
      </c>
    </row>
    <row r="66" spans="3:7" x14ac:dyDescent="0.25">
      <c r="C66" s="3">
        <f>C63*C$26*C64</f>
        <v>1.1519999999999999</v>
      </c>
      <c r="D66" s="3">
        <f>D63*D$26*D64</f>
        <v>6.3748948142355655</v>
      </c>
      <c r="E66" s="3">
        <f t="shared" ref="E66:G66" si="43">E63*E$26*E64</f>
        <v>7.3727999999999998</v>
      </c>
      <c r="F66" s="3">
        <f t="shared" si="43"/>
        <v>6.2329499999999998</v>
      </c>
      <c r="G66" s="3">
        <f t="shared" si="43"/>
        <v>5.2848045776367192</v>
      </c>
    </row>
    <row r="67" spans="3:7" x14ac:dyDescent="0.25">
      <c r="C67" s="3">
        <f>C63/C65*C64</f>
        <v>5.76</v>
      </c>
      <c r="D67" s="3">
        <f>D63/D65*D64</f>
        <v>8.9248527399297934</v>
      </c>
      <c r="E67" s="3">
        <f t="shared" ref="E67:G67" si="44">E63/E65*E64</f>
        <v>6.7025454545454544</v>
      </c>
      <c r="F67" s="3">
        <f t="shared" si="44"/>
        <v>5.9361428571428565</v>
      </c>
      <c r="G67" s="3">
        <f t="shared" si="44"/>
        <v>4.5460684538810483</v>
      </c>
    </row>
    <row r="68" spans="3:7" x14ac:dyDescent="0.25">
      <c r="C68" s="3">
        <f>MAX(C66,C67)</f>
        <v>5.76</v>
      </c>
      <c r="D68" s="3">
        <f>MAX(D66,D67)</f>
        <v>8.9248527399297934</v>
      </c>
      <c r="E68" s="3">
        <f t="shared" ref="E68:G68" si="45">MAX(E66,E67)</f>
        <v>7.3727999999999998</v>
      </c>
      <c r="F68" s="3">
        <f t="shared" si="45"/>
        <v>6.2329499999999998</v>
      </c>
      <c r="G68" s="3">
        <f t="shared" si="45"/>
        <v>5.2848045776367192</v>
      </c>
    </row>
    <row r="69" spans="3:7" s="6" customFormat="1" x14ac:dyDescent="0.25">
      <c r="D69" s="6">
        <f>D62+1</f>
        <v>7</v>
      </c>
      <c r="E69" s="6">
        <f t="shared" ref="E69:G69" si="46">E62+1</f>
        <v>7</v>
      </c>
      <c r="F69" s="6">
        <f t="shared" si="46"/>
        <v>7</v>
      </c>
      <c r="G69" s="6">
        <f t="shared" si="46"/>
        <v>7</v>
      </c>
    </row>
    <row r="70" spans="3:7" x14ac:dyDescent="0.25">
      <c r="D70" s="3">
        <f>D63-D68</f>
        <v>13.387279109894688</v>
      </c>
      <c r="E70" s="3">
        <f t="shared" ref="E70:G70" si="47">E63-E68</f>
        <v>29.491199999999999</v>
      </c>
      <c r="F70" s="3">
        <f t="shared" si="47"/>
        <v>56.096549999999993</v>
      </c>
      <c r="G70" s="3">
        <f t="shared" si="47"/>
        <v>65.179256457519529</v>
      </c>
    </row>
    <row r="71" spans="3:7" x14ac:dyDescent="0.25">
      <c r="D71" s="23">
        <v>1</v>
      </c>
      <c r="E71" s="23">
        <v>1</v>
      </c>
      <c r="F71" s="23">
        <v>1</v>
      </c>
      <c r="G71" s="23">
        <v>1</v>
      </c>
    </row>
    <row r="72" spans="3:7" x14ac:dyDescent="0.25">
      <c r="D72" s="23">
        <f>D65-D64</f>
        <v>1.5</v>
      </c>
      <c r="E72" s="23">
        <f t="shared" ref="E72:G72" si="48">E65-E64</f>
        <v>4.5</v>
      </c>
      <c r="F72" s="23">
        <f t="shared" si="48"/>
        <v>9.5</v>
      </c>
      <c r="G72" s="23">
        <f t="shared" si="48"/>
        <v>14.5</v>
      </c>
    </row>
    <row r="73" spans="3:7" x14ac:dyDescent="0.25">
      <c r="D73" s="3">
        <f>D70*D$26*D71</f>
        <v>3.8249368885413393</v>
      </c>
      <c r="E73" s="3">
        <f t="shared" ref="E73:G73" si="49">E70*E$26*E71</f>
        <v>5.8982400000000004</v>
      </c>
      <c r="F73" s="3">
        <f t="shared" si="49"/>
        <v>5.6096550000000001</v>
      </c>
      <c r="G73" s="3">
        <f t="shared" si="49"/>
        <v>4.8884442343139654</v>
      </c>
    </row>
    <row r="74" spans="3:7" x14ac:dyDescent="0.25">
      <c r="D74" s="3">
        <f>D70/D72*D71</f>
        <v>8.9248527399297917</v>
      </c>
      <c r="E74" s="3">
        <f t="shared" ref="E74:G74" si="50">E70/E72*E71</f>
        <v>6.5535999999999994</v>
      </c>
      <c r="F74" s="3">
        <f t="shared" si="50"/>
        <v>5.9048999999999996</v>
      </c>
      <c r="G74" s="3">
        <f t="shared" si="50"/>
        <v>4.4951211350013471</v>
      </c>
    </row>
    <row r="75" spans="3:7" x14ac:dyDescent="0.25">
      <c r="D75" s="3">
        <f>MAX(D73,D74)</f>
        <v>8.9248527399297917</v>
      </c>
      <c r="E75" s="3">
        <f t="shared" ref="E75:G75" si="51">MAX(E73,E74)</f>
        <v>6.5535999999999994</v>
      </c>
      <c r="F75" s="3">
        <f t="shared" si="51"/>
        <v>5.9048999999999996</v>
      </c>
      <c r="G75" s="3">
        <f t="shared" si="51"/>
        <v>4.8884442343139654</v>
      </c>
    </row>
    <row r="76" spans="3:7" s="6" customFormat="1" x14ac:dyDescent="0.25">
      <c r="D76" s="6">
        <f t="shared" ref="D76:G76" si="52">D69+1</f>
        <v>8</v>
      </c>
      <c r="E76" s="6">
        <f t="shared" si="52"/>
        <v>8</v>
      </c>
      <c r="F76" s="6">
        <f t="shared" si="52"/>
        <v>8</v>
      </c>
      <c r="G76" s="6">
        <f t="shared" si="52"/>
        <v>8</v>
      </c>
    </row>
    <row r="77" spans="3:7" x14ac:dyDescent="0.25">
      <c r="D77" s="3">
        <f t="shared" ref="D77:G77" si="53">D70-D75</f>
        <v>4.4624263699648967</v>
      </c>
      <c r="E77" s="3">
        <f t="shared" si="53"/>
        <v>22.9376</v>
      </c>
      <c r="F77" s="3">
        <f t="shared" si="53"/>
        <v>50.191649999999996</v>
      </c>
      <c r="G77" s="3">
        <f t="shared" si="53"/>
        <v>60.290812223205563</v>
      </c>
    </row>
    <row r="78" spans="3:7" x14ac:dyDescent="0.25">
      <c r="D78" s="23">
        <v>0.5</v>
      </c>
      <c r="E78" s="23">
        <v>1</v>
      </c>
      <c r="F78" s="23">
        <v>1</v>
      </c>
      <c r="G78" s="23">
        <v>1</v>
      </c>
    </row>
    <row r="79" spans="3:7" x14ac:dyDescent="0.25">
      <c r="D79" s="23">
        <f t="shared" ref="D79:G79" si="54">D72-D71</f>
        <v>0.5</v>
      </c>
      <c r="E79" s="23">
        <f t="shared" si="54"/>
        <v>3.5</v>
      </c>
      <c r="F79" s="23">
        <f t="shared" si="54"/>
        <v>8.5</v>
      </c>
      <c r="G79" s="23">
        <f t="shared" si="54"/>
        <v>13.5</v>
      </c>
    </row>
    <row r="80" spans="3:7" x14ac:dyDescent="0.25">
      <c r="D80" s="3">
        <f t="shared" ref="D80:G80" si="55">D77*D$26*D78</f>
        <v>0.63748948142355666</v>
      </c>
      <c r="E80" s="3">
        <f t="shared" si="55"/>
        <v>4.5875200000000005</v>
      </c>
      <c r="F80" s="3">
        <f t="shared" si="55"/>
        <v>5.0191650000000001</v>
      </c>
      <c r="G80" s="3">
        <f t="shared" si="55"/>
        <v>4.5218109167404181</v>
      </c>
    </row>
    <row r="81" spans="4:7" x14ac:dyDescent="0.25">
      <c r="D81" s="3">
        <f t="shared" ref="D81:G81" si="56">D77/D79*D78</f>
        <v>4.4624263699648967</v>
      </c>
      <c r="E81" s="3">
        <f t="shared" si="56"/>
        <v>6.5536000000000003</v>
      </c>
      <c r="F81" s="3">
        <f t="shared" si="56"/>
        <v>5.9048999999999996</v>
      </c>
      <c r="G81" s="3">
        <f t="shared" si="56"/>
        <v>4.4659860906078199</v>
      </c>
    </row>
    <row r="82" spans="4:7" x14ac:dyDescent="0.25">
      <c r="D82" s="3">
        <f t="shared" ref="D82:G82" si="57">MAX(D80,D81)</f>
        <v>4.4624263699648967</v>
      </c>
      <c r="E82" s="3">
        <f t="shared" si="57"/>
        <v>6.5536000000000003</v>
      </c>
      <c r="F82" s="3">
        <f t="shared" si="57"/>
        <v>5.9048999999999996</v>
      </c>
      <c r="G82" s="3">
        <f t="shared" si="57"/>
        <v>4.5218109167404181</v>
      </c>
    </row>
    <row r="83" spans="4:7" s="6" customFormat="1" x14ac:dyDescent="0.25">
      <c r="E83" s="6">
        <f t="shared" ref="E83:G83" si="58">E76+1</f>
        <v>9</v>
      </c>
      <c r="F83" s="6">
        <f t="shared" si="58"/>
        <v>9</v>
      </c>
      <c r="G83" s="6">
        <f t="shared" si="58"/>
        <v>9</v>
      </c>
    </row>
    <row r="84" spans="4:7" x14ac:dyDescent="0.25">
      <c r="D84" s="3"/>
      <c r="E84" s="3">
        <f t="shared" ref="E84:G84" si="59">E77-E82</f>
        <v>16.384</v>
      </c>
      <c r="F84" s="3">
        <f t="shared" si="59"/>
        <v>44.286749999999998</v>
      </c>
      <c r="G84" s="3">
        <f t="shared" si="59"/>
        <v>55.769001306465142</v>
      </c>
    </row>
    <row r="85" spans="4:7" x14ac:dyDescent="0.25">
      <c r="D85" s="23"/>
      <c r="E85" s="23">
        <v>1</v>
      </c>
      <c r="F85" s="23">
        <v>1</v>
      </c>
      <c r="G85" s="23">
        <v>1</v>
      </c>
    </row>
    <row r="86" spans="4:7" x14ac:dyDescent="0.25">
      <c r="D86" s="23"/>
      <c r="E86" s="23">
        <f t="shared" ref="E86:G86" si="60">E79-E78</f>
        <v>2.5</v>
      </c>
      <c r="F86" s="23">
        <f t="shared" si="60"/>
        <v>7.5</v>
      </c>
      <c r="G86" s="23">
        <f t="shared" si="60"/>
        <v>12.5</v>
      </c>
    </row>
    <row r="87" spans="4:7" x14ac:dyDescent="0.25">
      <c r="D87" s="3"/>
      <c r="E87" s="3">
        <f t="shared" ref="E87:G87" si="61">E84*E$26*E85</f>
        <v>3.2768000000000002</v>
      </c>
      <c r="F87" s="3">
        <f t="shared" si="61"/>
        <v>4.4286750000000001</v>
      </c>
      <c r="G87" s="3">
        <f t="shared" si="61"/>
        <v>4.1826750979848866</v>
      </c>
    </row>
    <row r="88" spans="4:7" x14ac:dyDescent="0.25">
      <c r="D88" s="3"/>
      <c r="E88" s="3">
        <f t="shared" ref="E88:G88" si="62">E84/E86*E85</f>
        <v>6.5536000000000003</v>
      </c>
      <c r="F88" s="3">
        <f t="shared" si="62"/>
        <v>5.9048999999999996</v>
      </c>
      <c r="G88" s="3">
        <f t="shared" si="62"/>
        <v>4.461520104517211</v>
      </c>
    </row>
    <row r="89" spans="4:7" x14ac:dyDescent="0.25">
      <c r="D89" s="3"/>
      <c r="E89" s="3">
        <f t="shared" ref="E89:G89" si="63">MAX(E87,E88)</f>
        <v>6.5536000000000003</v>
      </c>
      <c r="F89" s="3">
        <f t="shared" si="63"/>
        <v>5.9048999999999996</v>
      </c>
      <c r="G89" s="3">
        <f t="shared" si="63"/>
        <v>4.461520104517211</v>
      </c>
    </row>
    <row r="90" spans="4:7" s="6" customFormat="1" x14ac:dyDescent="0.25">
      <c r="E90" s="6">
        <f t="shared" ref="E90:G90" si="64">E83+1</f>
        <v>10</v>
      </c>
      <c r="F90" s="6">
        <f t="shared" si="64"/>
        <v>10</v>
      </c>
      <c r="G90" s="6">
        <f t="shared" si="64"/>
        <v>10</v>
      </c>
    </row>
    <row r="91" spans="4:7" x14ac:dyDescent="0.25">
      <c r="D91" s="3"/>
      <c r="E91" s="3">
        <f t="shared" ref="E91:G91" si="65">E84-E89</f>
        <v>9.8304000000000009</v>
      </c>
      <c r="F91" s="3">
        <f t="shared" si="65"/>
        <v>38.38185</v>
      </c>
      <c r="G91" s="3">
        <f t="shared" si="65"/>
        <v>51.30748120194793</v>
      </c>
    </row>
    <row r="92" spans="4:7" x14ac:dyDescent="0.25">
      <c r="D92" s="23"/>
      <c r="E92" s="23">
        <v>1</v>
      </c>
      <c r="F92" s="23">
        <v>1</v>
      </c>
      <c r="G92" s="23">
        <v>1</v>
      </c>
    </row>
    <row r="93" spans="4:7" x14ac:dyDescent="0.25">
      <c r="D93" s="23"/>
      <c r="E93" s="23">
        <f t="shared" ref="E93:G93" si="66">E86-E85</f>
        <v>1.5</v>
      </c>
      <c r="F93" s="23">
        <f t="shared" si="66"/>
        <v>6.5</v>
      </c>
      <c r="G93" s="23">
        <f t="shared" si="66"/>
        <v>11.5</v>
      </c>
    </row>
    <row r="94" spans="4:7" x14ac:dyDescent="0.25">
      <c r="D94" s="3"/>
      <c r="E94" s="3">
        <f t="shared" ref="E94:G94" si="67">E91*E$26*E92</f>
        <v>1.9660800000000003</v>
      </c>
      <c r="F94" s="3">
        <f t="shared" si="67"/>
        <v>3.8381850000000002</v>
      </c>
      <c r="G94" s="3">
        <f t="shared" si="67"/>
        <v>3.8480610901460954</v>
      </c>
    </row>
    <row r="95" spans="4:7" x14ac:dyDescent="0.25">
      <c r="D95" s="3"/>
      <c r="E95" s="3">
        <f t="shared" ref="E95:G95" si="68">E91/E93*E92</f>
        <v>6.5536000000000003</v>
      </c>
      <c r="F95" s="3">
        <f t="shared" si="68"/>
        <v>5.9048999999999996</v>
      </c>
      <c r="G95" s="3">
        <f t="shared" si="68"/>
        <v>4.461520104517211</v>
      </c>
    </row>
    <row r="96" spans="4:7" x14ac:dyDescent="0.25">
      <c r="D96" s="3"/>
      <c r="E96" s="3">
        <f t="shared" ref="E96:G96" si="69">MAX(E94,E95)</f>
        <v>6.5536000000000003</v>
      </c>
      <c r="F96" s="3">
        <f t="shared" si="69"/>
        <v>5.9048999999999996</v>
      </c>
      <c r="G96" s="3">
        <f t="shared" si="69"/>
        <v>4.461520104517211</v>
      </c>
    </row>
    <row r="97" spans="4:7" s="6" customFormat="1" x14ac:dyDescent="0.25">
      <c r="E97" s="6">
        <f t="shared" ref="E97:G97" si="70">E90+1</f>
        <v>11</v>
      </c>
      <c r="F97" s="6">
        <f t="shared" si="70"/>
        <v>11</v>
      </c>
      <c r="G97" s="6">
        <f t="shared" si="70"/>
        <v>11</v>
      </c>
    </row>
    <row r="98" spans="4:7" x14ac:dyDescent="0.25">
      <c r="D98" s="3"/>
      <c r="E98" s="3">
        <f t="shared" ref="E98:G98" si="71">E91-E96</f>
        <v>3.2768000000000006</v>
      </c>
      <c r="F98" s="3">
        <f t="shared" si="71"/>
        <v>32.476950000000002</v>
      </c>
      <c r="G98" s="3">
        <f t="shared" si="71"/>
        <v>46.845961097430717</v>
      </c>
    </row>
    <row r="99" spans="4:7" x14ac:dyDescent="0.25">
      <c r="D99" s="23"/>
      <c r="E99" s="23">
        <v>0.5</v>
      </c>
      <c r="F99" s="23">
        <v>1</v>
      </c>
      <c r="G99" s="23">
        <v>1</v>
      </c>
    </row>
    <row r="100" spans="4:7" x14ac:dyDescent="0.25">
      <c r="D100" s="23"/>
      <c r="E100" s="23">
        <f t="shared" ref="E100:G100" si="72">E93-E92</f>
        <v>0.5</v>
      </c>
      <c r="F100" s="23">
        <f t="shared" si="72"/>
        <v>5.5</v>
      </c>
      <c r="G100" s="23">
        <f t="shared" si="72"/>
        <v>10.5</v>
      </c>
    </row>
    <row r="101" spans="4:7" x14ac:dyDescent="0.25">
      <c r="D101" s="3"/>
      <c r="E101" s="3">
        <f t="shared" ref="E101:G101" si="73">E98*E$26*E99</f>
        <v>0.32768000000000008</v>
      </c>
      <c r="F101" s="3">
        <f t="shared" si="73"/>
        <v>3.2476950000000002</v>
      </c>
      <c r="G101" s="3">
        <f t="shared" si="73"/>
        <v>3.5134470823073043</v>
      </c>
    </row>
    <row r="102" spans="4:7" x14ac:dyDescent="0.25">
      <c r="D102" s="3"/>
      <c r="E102" s="3">
        <f t="shared" ref="E102:G102" si="74">E98/E100*E99</f>
        <v>3.2768000000000006</v>
      </c>
      <c r="F102" s="3">
        <f t="shared" si="74"/>
        <v>5.9049000000000005</v>
      </c>
      <c r="G102" s="3">
        <f t="shared" si="74"/>
        <v>4.461520104517211</v>
      </c>
    </row>
    <row r="103" spans="4:7" x14ac:dyDescent="0.25">
      <c r="D103" s="3"/>
      <c r="E103" s="3">
        <f t="shared" ref="E103:G103" si="75">MAX(E101,E102)</f>
        <v>3.2768000000000006</v>
      </c>
      <c r="F103" s="3">
        <f t="shared" si="75"/>
        <v>5.9049000000000005</v>
      </c>
      <c r="G103" s="3">
        <f t="shared" si="75"/>
        <v>4.461520104517211</v>
      </c>
    </row>
    <row r="104" spans="4:7" s="6" customFormat="1" x14ac:dyDescent="0.25">
      <c r="F104" s="6">
        <f t="shared" ref="F104:G104" si="76">F97+1</f>
        <v>12</v>
      </c>
      <c r="G104" s="6">
        <f t="shared" si="76"/>
        <v>12</v>
      </c>
    </row>
    <row r="105" spans="4:7" x14ac:dyDescent="0.25">
      <c r="D105" s="3"/>
      <c r="E105" s="3"/>
      <c r="F105" s="3">
        <f t="shared" ref="F105:G105" si="77">F98-F103</f>
        <v>26.572050000000001</v>
      </c>
      <c r="G105" s="3">
        <f t="shared" si="77"/>
        <v>42.384440992913504</v>
      </c>
    </row>
    <row r="106" spans="4:7" x14ac:dyDescent="0.25">
      <c r="D106" s="23"/>
      <c r="E106" s="23"/>
      <c r="F106" s="23">
        <v>1</v>
      </c>
      <c r="G106" s="23">
        <v>1</v>
      </c>
    </row>
    <row r="107" spans="4:7" x14ac:dyDescent="0.25">
      <c r="D107" s="23"/>
      <c r="E107" s="23"/>
      <c r="F107" s="23">
        <f t="shared" ref="F107:G107" si="78">F100-F99</f>
        <v>4.5</v>
      </c>
      <c r="G107" s="23">
        <f t="shared" si="78"/>
        <v>9.5</v>
      </c>
    </row>
    <row r="108" spans="4:7" x14ac:dyDescent="0.25">
      <c r="D108" s="3"/>
      <c r="E108" s="3"/>
      <c r="F108" s="3">
        <f t="shared" ref="F108:G108" si="79">F105*F$26*F106</f>
        <v>2.6572050000000003</v>
      </c>
      <c r="G108" s="3">
        <f t="shared" si="79"/>
        <v>3.1788330744685132</v>
      </c>
    </row>
    <row r="109" spans="4:7" x14ac:dyDescent="0.25">
      <c r="D109" s="3"/>
      <c r="E109" s="3"/>
      <c r="F109" s="3">
        <f t="shared" ref="F109:G109" si="80">F105/F107*F106</f>
        <v>5.9049000000000005</v>
      </c>
      <c r="G109" s="3">
        <f t="shared" si="80"/>
        <v>4.461520104517211</v>
      </c>
    </row>
    <row r="110" spans="4:7" x14ac:dyDescent="0.25">
      <c r="D110" s="3"/>
      <c r="E110" s="3"/>
      <c r="F110" s="3">
        <f t="shared" ref="F110:G110" si="81">MAX(F108,F109)</f>
        <v>5.9049000000000005</v>
      </c>
      <c r="G110" s="3">
        <f t="shared" si="81"/>
        <v>4.461520104517211</v>
      </c>
    </row>
    <row r="111" spans="4:7" s="6" customFormat="1" x14ac:dyDescent="0.25">
      <c r="F111" s="6">
        <f t="shared" ref="F111:G111" si="82">F104+1</f>
        <v>13</v>
      </c>
      <c r="G111" s="6">
        <f t="shared" si="82"/>
        <v>13</v>
      </c>
    </row>
    <row r="112" spans="4:7" x14ac:dyDescent="0.25">
      <c r="D112" s="3"/>
      <c r="E112" s="3"/>
      <c r="F112" s="3">
        <f t="shared" ref="F112:G112" si="83">F105-F110</f>
        <v>20.667149999999999</v>
      </c>
      <c r="G112" s="3">
        <f t="shared" si="83"/>
        <v>37.922920888396291</v>
      </c>
    </row>
    <row r="113" spans="4:7" x14ac:dyDescent="0.25">
      <c r="D113" s="23"/>
      <c r="E113" s="23"/>
      <c r="F113" s="23">
        <v>1</v>
      </c>
      <c r="G113" s="23">
        <v>1</v>
      </c>
    </row>
    <row r="114" spans="4:7" x14ac:dyDescent="0.25">
      <c r="D114" s="23"/>
      <c r="E114" s="23"/>
      <c r="F114" s="23">
        <f t="shared" ref="F114:G114" si="84">F107-F106</f>
        <v>3.5</v>
      </c>
      <c r="G114" s="23">
        <f t="shared" si="84"/>
        <v>8.5</v>
      </c>
    </row>
    <row r="115" spans="4:7" x14ac:dyDescent="0.25">
      <c r="D115" s="3"/>
      <c r="E115" s="3"/>
      <c r="F115" s="3">
        <f t="shared" ref="F115:G115" si="85">F112*F$26*F113</f>
        <v>2.0667149999999999</v>
      </c>
      <c r="G115" s="3">
        <f t="shared" si="85"/>
        <v>2.8442190666297225</v>
      </c>
    </row>
    <row r="116" spans="4:7" x14ac:dyDescent="0.25">
      <c r="D116" s="3"/>
      <c r="E116" s="3"/>
      <c r="F116" s="3">
        <f t="shared" ref="F116:G116" si="86">F112/F114*F113</f>
        <v>5.9048999999999996</v>
      </c>
      <c r="G116" s="3">
        <f t="shared" si="86"/>
        <v>4.461520104517211</v>
      </c>
    </row>
    <row r="117" spans="4:7" x14ac:dyDescent="0.25">
      <c r="D117" s="3"/>
      <c r="E117" s="3"/>
      <c r="F117" s="3">
        <f t="shared" ref="F117:G117" si="87">MAX(F115,F116)</f>
        <v>5.9048999999999996</v>
      </c>
      <c r="G117" s="3">
        <f t="shared" si="87"/>
        <v>4.461520104517211</v>
      </c>
    </row>
    <row r="118" spans="4:7" s="6" customFormat="1" x14ac:dyDescent="0.25">
      <c r="F118" s="6">
        <f t="shared" ref="F118:G118" si="88">F111+1</f>
        <v>14</v>
      </c>
      <c r="G118" s="6">
        <f t="shared" si="88"/>
        <v>14</v>
      </c>
    </row>
    <row r="119" spans="4:7" x14ac:dyDescent="0.25">
      <c r="D119" s="3"/>
      <c r="E119" s="3"/>
      <c r="F119" s="3">
        <f t="shared" ref="F119:G119" si="89">F112-F117</f>
        <v>14.76225</v>
      </c>
      <c r="G119" s="3">
        <f t="shared" si="89"/>
        <v>33.461400783879078</v>
      </c>
    </row>
    <row r="120" spans="4:7" x14ac:dyDescent="0.25">
      <c r="D120" s="23"/>
      <c r="E120" s="23"/>
      <c r="F120" s="23">
        <v>1</v>
      </c>
      <c r="G120" s="23">
        <v>1</v>
      </c>
    </row>
    <row r="121" spans="4:7" x14ac:dyDescent="0.25">
      <c r="D121" s="23"/>
      <c r="E121" s="23"/>
      <c r="F121" s="23">
        <f t="shared" ref="F121:G121" si="90">F114-F113</f>
        <v>2.5</v>
      </c>
      <c r="G121" s="23">
        <f t="shared" si="90"/>
        <v>7.5</v>
      </c>
    </row>
    <row r="122" spans="4:7" x14ac:dyDescent="0.25">
      <c r="D122" s="3"/>
      <c r="E122" s="3"/>
      <c r="F122" s="3">
        <f t="shared" ref="F122:G122" si="91">F119*F$26*F120</f>
        <v>1.4762250000000001</v>
      </c>
      <c r="G122" s="3">
        <f t="shared" si="91"/>
        <v>2.5096050587909313</v>
      </c>
    </row>
    <row r="123" spans="4:7" x14ac:dyDescent="0.25">
      <c r="D123" s="3"/>
      <c r="E123" s="3"/>
      <c r="F123" s="3">
        <f t="shared" ref="F123:G123" si="92">F119/F121*F120</f>
        <v>5.9048999999999996</v>
      </c>
      <c r="G123" s="3">
        <f t="shared" si="92"/>
        <v>4.4615201045172102</v>
      </c>
    </row>
    <row r="124" spans="4:7" x14ac:dyDescent="0.25">
      <c r="D124" s="3"/>
      <c r="E124" s="3"/>
      <c r="F124" s="3">
        <f t="shared" ref="F124:G124" si="93">MAX(F122,F123)</f>
        <v>5.9048999999999996</v>
      </c>
      <c r="G124" s="3">
        <f t="shared" si="93"/>
        <v>4.4615201045172102</v>
      </c>
    </row>
    <row r="125" spans="4:7" s="6" customFormat="1" x14ac:dyDescent="0.25">
      <c r="F125" s="6">
        <f t="shared" ref="F125:G125" si="94">F118+1</f>
        <v>15</v>
      </c>
      <c r="G125" s="6">
        <f t="shared" si="94"/>
        <v>15</v>
      </c>
    </row>
    <row r="126" spans="4:7" x14ac:dyDescent="0.25">
      <c r="D126" s="3"/>
      <c r="E126" s="3"/>
      <c r="F126" s="3">
        <f t="shared" ref="F126:G126" si="95">F119-F124</f>
        <v>8.8573500000000003</v>
      </c>
      <c r="G126" s="3">
        <f t="shared" si="95"/>
        <v>28.999880679361869</v>
      </c>
    </row>
    <row r="127" spans="4:7" x14ac:dyDescent="0.25">
      <c r="D127" s="23"/>
      <c r="E127" s="23"/>
      <c r="F127" s="23">
        <v>1</v>
      </c>
      <c r="G127" s="23">
        <v>1</v>
      </c>
    </row>
    <row r="128" spans="4:7" x14ac:dyDescent="0.25">
      <c r="D128" s="23"/>
      <c r="E128" s="23"/>
      <c r="F128" s="23">
        <f t="shared" ref="F128:G128" si="96">F121-F120</f>
        <v>1.5</v>
      </c>
      <c r="G128" s="23">
        <f t="shared" si="96"/>
        <v>6.5</v>
      </c>
    </row>
    <row r="129" spans="4:7" x14ac:dyDescent="0.25">
      <c r="D129" s="3"/>
      <c r="E129" s="3"/>
      <c r="F129" s="3">
        <f t="shared" ref="F129:G129" si="97">F126*F$26*F127</f>
        <v>0.88573500000000005</v>
      </c>
      <c r="G129" s="3">
        <f t="shared" si="97"/>
        <v>2.1749910509521406</v>
      </c>
    </row>
    <row r="130" spans="4:7" x14ac:dyDescent="0.25">
      <c r="D130" s="3"/>
      <c r="E130" s="3"/>
      <c r="F130" s="3">
        <f t="shared" ref="F130:G130" si="98">F126/F128*F127</f>
        <v>5.9049000000000005</v>
      </c>
      <c r="G130" s="3">
        <f t="shared" si="98"/>
        <v>4.461520104517211</v>
      </c>
    </row>
    <row r="131" spans="4:7" x14ac:dyDescent="0.25">
      <c r="D131" s="3"/>
      <c r="E131" s="3"/>
      <c r="F131" s="3">
        <f t="shared" ref="F131:G131" si="99">MAX(F129,F130)</f>
        <v>5.9049000000000005</v>
      </c>
      <c r="G131" s="3">
        <f t="shared" si="99"/>
        <v>4.461520104517211</v>
      </c>
    </row>
    <row r="132" spans="4:7" s="6" customFormat="1" x14ac:dyDescent="0.25">
      <c r="F132" s="6">
        <f t="shared" ref="F132:G132" si="100">F125+1</f>
        <v>16</v>
      </c>
      <c r="G132" s="6">
        <f t="shared" si="100"/>
        <v>16</v>
      </c>
    </row>
    <row r="133" spans="4:7" x14ac:dyDescent="0.25">
      <c r="D133" s="3"/>
      <c r="E133" s="3"/>
      <c r="F133" s="3">
        <f t="shared" ref="F133:G133" si="101">F126-F131</f>
        <v>2.9524499999999998</v>
      </c>
      <c r="G133" s="3">
        <f t="shared" si="101"/>
        <v>24.53836057484466</v>
      </c>
    </row>
    <row r="134" spans="4:7" x14ac:dyDescent="0.25">
      <c r="D134" s="23"/>
      <c r="E134" s="23"/>
      <c r="F134" s="23">
        <v>0.5</v>
      </c>
      <c r="G134" s="23">
        <v>1</v>
      </c>
    </row>
    <row r="135" spans="4:7" x14ac:dyDescent="0.25">
      <c r="D135" s="23"/>
      <c r="E135" s="23"/>
      <c r="F135" s="23">
        <f t="shared" ref="F135:G135" si="102">F128-F127</f>
        <v>0.5</v>
      </c>
      <c r="G135" s="23">
        <f t="shared" si="102"/>
        <v>5.5</v>
      </c>
    </row>
    <row r="136" spans="4:7" x14ac:dyDescent="0.25">
      <c r="D136" s="3"/>
      <c r="E136" s="3"/>
      <c r="F136" s="3">
        <f t="shared" ref="F136:G136" si="103">F133*F$26*F134</f>
        <v>0.14762249999999999</v>
      </c>
      <c r="G136" s="3">
        <f t="shared" si="103"/>
        <v>1.8403770431133497</v>
      </c>
    </row>
    <row r="137" spans="4:7" x14ac:dyDescent="0.25">
      <c r="D137" s="3"/>
      <c r="E137" s="3"/>
      <c r="F137" s="3">
        <f t="shared" ref="F137:G137" si="104">F133/F135*F134</f>
        <v>2.9524499999999998</v>
      </c>
      <c r="G137" s="3">
        <f t="shared" si="104"/>
        <v>4.461520104517211</v>
      </c>
    </row>
    <row r="138" spans="4:7" x14ac:dyDescent="0.25">
      <c r="D138" s="3"/>
      <c r="E138" s="3"/>
      <c r="F138" s="3">
        <f t="shared" ref="F138:G138" si="105">MAX(F136,F137)</f>
        <v>2.9524499999999998</v>
      </c>
      <c r="G138" s="3">
        <f t="shared" si="105"/>
        <v>4.461520104517211</v>
      </c>
    </row>
    <row r="139" spans="4:7" s="6" customFormat="1" x14ac:dyDescent="0.25">
      <c r="G139" s="6">
        <f t="shared" ref="G139" si="106">G132+1</f>
        <v>17</v>
      </c>
    </row>
    <row r="140" spans="4:7" x14ac:dyDescent="0.25">
      <c r="D140" s="3"/>
      <c r="E140" s="3"/>
      <c r="F140" s="3"/>
      <c r="G140" s="3">
        <f t="shared" ref="G140" si="107">G133-G138</f>
        <v>20.076840470327447</v>
      </c>
    </row>
    <row r="141" spans="4:7" x14ac:dyDescent="0.25">
      <c r="D141" s="23"/>
      <c r="E141" s="23"/>
      <c r="F141" s="23"/>
      <c r="G141" s="23">
        <v>1</v>
      </c>
    </row>
    <row r="142" spans="4:7" x14ac:dyDescent="0.25">
      <c r="D142" s="23"/>
      <c r="E142" s="23"/>
      <c r="F142" s="23"/>
      <c r="G142" s="23">
        <f t="shared" ref="G142" si="108">G135-G134</f>
        <v>4.5</v>
      </c>
    </row>
    <row r="143" spans="4:7" x14ac:dyDescent="0.25">
      <c r="D143" s="3"/>
      <c r="E143" s="3"/>
      <c r="F143" s="3"/>
      <c r="G143" s="3">
        <f t="shared" ref="G143" si="109">G140*G$26*G141</f>
        <v>1.5057630352745588</v>
      </c>
    </row>
    <row r="144" spans="4:7" x14ac:dyDescent="0.25">
      <c r="D144" s="3"/>
      <c r="E144" s="3"/>
      <c r="F144" s="3"/>
      <c r="G144" s="3">
        <f t="shared" ref="G144" si="110">G140/G142*G141</f>
        <v>4.4615201045172102</v>
      </c>
    </row>
    <row r="145" spans="4:7" x14ac:dyDescent="0.25">
      <c r="D145" s="3"/>
      <c r="E145" s="3"/>
      <c r="F145" s="3"/>
      <c r="G145" s="3">
        <f t="shared" ref="G145" si="111">MAX(G143,G144)</f>
        <v>4.4615201045172102</v>
      </c>
    </row>
    <row r="146" spans="4:7" s="6" customFormat="1" x14ac:dyDescent="0.25">
      <c r="G146" s="6">
        <f t="shared" ref="G146" si="112">G139+1</f>
        <v>18</v>
      </c>
    </row>
    <row r="147" spans="4:7" x14ac:dyDescent="0.25">
      <c r="D147" s="3"/>
      <c r="E147" s="3"/>
      <c r="F147" s="3"/>
      <c r="G147" s="3">
        <f t="shared" ref="G147" si="113">G140-G145</f>
        <v>15.615320365810238</v>
      </c>
    </row>
    <row r="148" spans="4:7" x14ac:dyDescent="0.25">
      <c r="D148" s="23"/>
      <c r="E148" s="23"/>
      <c r="F148" s="23"/>
      <c r="G148" s="23">
        <v>1</v>
      </c>
    </row>
    <row r="149" spans="4:7" x14ac:dyDescent="0.25">
      <c r="D149" s="23"/>
      <c r="E149" s="23"/>
      <c r="F149" s="23"/>
      <c r="G149" s="23">
        <f t="shared" ref="G149" si="114">G142-G141</f>
        <v>3.5</v>
      </c>
    </row>
    <row r="150" spans="4:7" x14ac:dyDescent="0.25">
      <c r="D150" s="3"/>
      <c r="E150" s="3"/>
      <c r="F150" s="3"/>
      <c r="G150" s="3">
        <f t="shared" ref="G150" si="115">G147*G$26*G148</f>
        <v>1.1711490274357681</v>
      </c>
    </row>
    <row r="151" spans="4:7" x14ac:dyDescent="0.25">
      <c r="D151" s="3"/>
      <c r="E151" s="3"/>
      <c r="F151" s="3"/>
      <c r="G151" s="3">
        <f t="shared" ref="G151" si="116">G147/G149*G148</f>
        <v>4.461520104517211</v>
      </c>
    </row>
    <row r="152" spans="4:7" x14ac:dyDescent="0.25">
      <c r="D152" s="3"/>
      <c r="E152" s="3"/>
      <c r="F152" s="3"/>
      <c r="G152" s="3">
        <f t="shared" ref="G152" si="117">MAX(G150,G151)</f>
        <v>4.461520104517211</v>
      </c>
    </row>
    <row r="153" spans="4:7" s="6" customFormat="1" x14ac:dyDescent="0.25">
      <c r="G153" s="6">
        <f t="shared" ref="G153" si="118">G146+1</f>
        <v>19</v>
      </c>
    </row>
    <row r="154" spans="4:7" x14ac:dyDescent="0.25">
      <c r="D154" s="3"/>
      <c r="E154" s="3"/>
      <c r="F154" s="3"/>
      <c r="G154" s="3">
        <f t="shared" ref="G154" si="119">G147-G152</f>
        <v>11.153800261293027</v>
      </c>
    </row>
    <row r="155" spans="4:7" x14ac:dyDescent="0.25">
      <c r="D155" s="23"/>
      <c r="E155" s="23"/>
      <c r="F155" s="23"/>
      <c r="G155" s="23">
        <v>1</v>
      </c>
    </row>
    <row r="156" spans="4:7" x14ac:dyDescent="0.25">
      <c r="D156" s="23"/>
      <c r="E156" s="23"/>
      <c r="F156" s="23"/>
      <c r="G156" s="23">
        <f t="shared" ref="G156" si="120">G149-G148</f>
        <v>2.5</v>
      </c>
    </row>
    <row r="157" spans="4:7" x14ac:dyDescent="0.25">
      <c r="D157" s="3"/>
      <c r="E157" s="3"/>
      <c r="F157" s="3"/>
      <c r="G157" s="3">
        <f t="shared" ref="G157" si="121">G154*G$26*G155</f>
        <v>0.83653501959697718</v>
      </c>
    </row>
    <row r="158" spans="4:7" x14ac:dyDescent="0.25">
      <c r="D158" s="3"/>
      <c r="E158" s="3"/>
      <c r="F158" s="3"/>
      <c r="G158" s="3">
        <f t="shared" ref="G158" si="122">G154/G156*G155</f>
        <v>4.461520104517211</v>
      </c>
    </row>
    <row r="159" spans="4:7" x14ac:dyDescent="0.25">
      <c r="D159" s="3"/>
      <c r="E159" s="3"/>
      <c r="F159" s="3"/>
      <c r="G159" s="3">
        <f t="shared" ref="G159" si="123">MAX(G157,G158)</f>
        <v>4.461520104517211</v>
      </c>
    </row>
    <row r="160" spans="4:7" s="6" customFormat="1" x14ac:dyDescent="0.25">
      <c r="G160" s="6">
        <f t="shared" ref="G160" si="124">G153+1</f>
        <v>20</v>
      </c>
    </row>
    <row r="161" spans="4:7" x14ac:dyDescent="0.25">
      <c r="D161" s="3"/>
      <c r="E161" s="3"/>
      <c r="F161" s="3"/>
      <c r="G161" s="3">
        <f t="shared" ref="G161" si="125">G154-G159</f>
        <v>6.6922801567758157</v>
      </c>
    </row>
    <row r="162" spans="4:7" x14ac:dyDescent="0.25">
      <c r="D162" s="23"/>
      <c r="E162" s="23"/>
      <c r="F162" s="23"/>
      <c r="G162" s="23">
        <v>1</v>
      </c>
    </row>
    <row r="163" spans="4:7" x14ac:dyDescent="0.25">
      <c r="D163" s="23"/>
      <c r="E163" s="23"/>
      <c r="F163" s="23"/>
      <c r="G163" s="23">
        <f t="shared" ref="G163" si="126">G156-G155</f>
        <v>1.5</v>
      </c>
    </row>
    <row r="164" spans="4:7" x14ac:dyDescent="0.25">
      <c r="D164" s="3"/>
      <c r="E164" s="3"/>
      <c r="F164" s="3"/>
      <c r="G164" s="3">
        <f t="shared" ref="G164" si="127">G161*G$26*G162</f>
        <v>0.50192101175818626</v>
      </c>
    </row>
    <row r="165" spans="4:7" x14ac:dyDescent="0.25">
      <c r="D165" s="3"/>
      <c r="E165" s="3"/>
      <c r="F165" s="3"/>
      <c r="G165" s="3">
        <f t="shared" ref="G165" si="128">G161/G163*G162</f>
        <v>4.4615201045172102</v>
      </c>
    </row>
    <row r="166" spans="4:7" x14ac:dyDescent="0.25">
      <c r="D166" s="3"/>
      <c r="E166" s="3"/>
      <c r="F166" s="3"/>
      <c r="G166" s="3">
        <f t="shared" ref="G166" si="129">MAX(G164,G165)</f>
        <v>4.4615201045172102</v>
      </c>
    </row>
    <row r="167" spans="4:7" s="6" customFormat="1" x14ac:dyDescent="0.25">
      <c r="G167" s="6">
        <f t="shared" ref="G167" si="130">G160+1</f>
        <v>21</v>
      </c>
    </row>
    <row r="168" spans="4:7" x14ac:dyDescent="0.25">
      <c r="D168" s="3"/>
      <c r="E168" s="3"/>
      <c r="F168" s="3"/>
      <c r="G168" s="3">
        <f t="shared" ref="G168" si="131">G161-G166</f>
        <v>2.2307600522586055</v>
      </c>
    </row>
    <row r="169" spans="4:7" x14ac:dyDescent="0.25">
      <c r="D169" s="23"/>
      <c r="E169" s="23"/>
      <c r="F169" s="23"/>
      <c r="G169" s="23">
        <v>0.5</v>
      </c>
    </row>
    <row r="170" spans="4:7" x14ac:dyDescent="0.25">
      <c r="D170" s="23"/>
      <c r="E170" s="23"/>
      <c r="F170" s="23"/>
      <c r="G170" s="23">
        <f t="shared" ref="G170" si="132">G163-G162</f>
        <v>0.5</v>
      </c>
    </row>
    <row r="171" spans="4:7" x14ac:dyDescent="0.25">
      <c r="D171" s="3"/>
      <c r="E171" s="3"/>
      <c r="F171" s="3"/>
      <c r="G171" s="3">
        <f t="shared" ref="G171" si="133">G168*G$26*G169</f>
        <v>8.3653501959697715E-2</v>
      </c>
    </row>
    <row r="172" spans="4:7" x14ac:dyDescent="0.25">
      <c r="D172" s="16"/>
      <c r="E172" s="16"/>
      <c r="F172" s="16"/>
      <c r="G172" s="16">
        <f t="shared" ref="G172" si="134">G168/G170*G169</f>
        <v>2.2307600522586055</v>
      </c>
    </row>
    <row r="173" spans="4:7" x14ac:dyDescent="0.25">
      <c r="D173" s="16"/>
      <c r="E173" s="16"/>
      <c r="F173" s="16"/>
      <c r="G173" s="16">
        <f t="shared" ref="G173" si="135">MAX(G171,G172)</f>
        <v>2.2307600522586055</v>
      </c>
    </row>
    <row r="174" spans="4:7" x14ac:dyDescent="0.25">
      <c r="D174" s="8"/>
      <c r="E174" s="8"/>
      <c r="F174" s="8"/>
      <c r="G174" s="8"/>
    </row>
    <row r="175" spans="4:7" x14ac:dyDescent="0.25">
      <c r="D175" s="16"/>
      <c r="E175" s="16"/>
      <c r="F175" s="16"/>
      <c r="G175" s="16"/>
    </row>
    <row r="176" spans="4:7" x14ac:dyDescent="0.25">
      <c r="D176" s="23"/>
      <c r="E176" s="23"/>
      <c r="F176" s="23"/>
      <c r="G176" s="23"/>
    </row>
    <row r="177" spans="4:7" x14ac:dyDescent="0.25">
      <c r="D177" s="23"/>
      <c r="E177" s="23"/>
      <c r="F177" s="23"/>
      <c r="G177" s="23"/>
    </row>
    <row r="178" spans="4:7" x14ac:dyDescent="0.25">
      <c r="D178" s="3"/>
      <c r="E178" s="3"/>
      <c r="F178" s="3"/>
      <c r="G178" s="3"/>
    </row>
    <row r="179" spans="4:7" x14ac:dyDescent="0.25">
      <c r="D179" s="3"/>
      <c r="E179" s="3"/>
      <c r="F179" s="3"/>
      <c r="G179" s="3"/>
    </row>
    <row r="180" spans="4:7" x14ac:dyDescent="0.25">
      <c r="D180" s="3"/>
      <c r="E180" s="3"/>
      <c r="F180" s="3"/>
      <c r="G18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cols>
    <col min="1" max="1" width="38" customWidth="1"/>
  </cols>
  <sheetData>
    <row r="1" spans="1:9" x14ac:dyDescent="0.25">
      <c r="A1" t="s">
        <v>26</v>
      </c>
    </row>
    <row r="2" spans="1:9" x14ac:dyDescent="0.25">
      <c r="A2" s="1" t="s">
        <v>18</v>
      </c>
      <c r="B2">
        <v>3</v>
      </c>
      <c r="C2">
        <v>5</v>
      </c>
      <c r="D2">
        <v>7</v>
      </c>
      <c r="E2">
        <v>10</v>
      </c>
      <c r="F2">
        <v>15</v>
      </c>
      <c r="G2">
        <v>20</v>
      </c>
    </row>
    <row r="3" spans="1:9" x14ac:dyDescent="0.25">
      <c r="A3" s="1" t="s">
        <v>22</v>
      </c>
      <c r="B3" s="3">
        <f>B33</f>
        <v>58.333333333333329</v>
      </c>
      <c r="C3" s="3">
        <f t="shared" ref="C3:G3" si="0">C33</f>
        <v>35</v>
      </c>
      <c r="D3" s="3">
        <f t="shared" si="0"/>
        <v>25</v>
      </c>
      <c r="E3" s="3">
        <f t="shared" si="0"/>
        <v>17.5</v>
      </c>
      <c r="F3" s="3">
        <f t="shared" si="0"/>
        <v>8.75</v>
      </c>
      <c r="G3" s="3">
        <f t="shared" si="0"/>
        <v>6.5625000000000009</v>
      </c>
      <c r="H3" s="3"/>
      <c r="I3" s="25"/>
    </row>
    <row r="4" spans="1:9" x14ac:dyDescent="0.25">
      <c r="A4" s="1" t="s">
        <v>23</v>
      </c>
      <c r="B4" s="3">
        <f>B40</f>
        <v>27.777777777777779</v>
      </c>
      <c r="C4" s="3">
        <f t="shared" ref="C4:G4" si="1">C40</f>
        <v>26</v>
      </c>
      <c r="D4" s="3">
        <f t="shared" si="1"/>
        <v>21.428571428571427</v>
      </c>
      <c r="E4" s="3">
        <f t="shared" si="1"/>
        <v>16.5</v>
      </c>
      <c r="F4" s="3">
        <f t="shared" si="1"/>
        <v>9.125</v>
      </c>
      <c r="G4" s="3">
        <f t="shared" si="1"/>
        <v>7.0078125000000009</v>
      </c>
    </row>
    <row r="5" spans="1:9" x14ac:dyDescent="0.25">
      <c r="A5" s="1" t="s">
        <v>24</v>
      </c>
      <c r="B5" s="3">
        <f>B47</f>
        <v>12.345679012345682</v>
      </c>
      <c r="C5" s="3">
        <f t="shared" ref="C5:G5" si="2">C47</f>
        <v>15.600000000000001</v>
      </c>
      <c r="D5" s="3">
        <f t="shared" si="2"/>
        <v>15.30612244897959</v>
      </c>
      <c r="E5" s="3">
        <f t="shared" si="2"/>
        <v>13.200000000000001</v>
      </c>
      <c r="F5" s="3">
        <f t="shared" si="2"/>
        <v>8.2125000000000004</v>
      </c>
      <c r="G5" s="3">
        <f t="shared" si="2"/>
        <v>6.4822265625000011</v>
      </c>
    </row>
    <row r="6" spans="1:9" x14ac:dyDescent="0.25">
      <c r="A6" s="1" t="s">
        <v>25</v>
      </c>
      <c r="B6" s="3">
        <f>B54</f>
        <v>1.5432098765432105</v>
      </c>
      <c r="C6" s="3">
        <f t="shared" ref="C6:G6" si="3">C54</f>
        <v>11.011764705882353</v>
      </c>
      <c r="D6" s="3">
        <f t="shared" si="3"/>
        <v>10.932944606413992</v>
      </c>
      <c r="E6" s="3">
        <f t="shared" si="3"/>
        <v>10.56</v>
      </c>
      <c r="F6" s="3">
        <f t="shared" si="3"/>
        <v>7.3912499999999994</v>
      </c>
      <c r="G6" s="3">
        <f t="shared" si="3"/>
        <v>5.996059570312501</v>
      </c>
    </row>
    <row r="7" spans="1:9" x14ac:dyDescent="0.25">
      <c r="A7" s="1" t="s">
        <v>27</v>
      </c>
      <c r="B7" s="3"/>
      <c r="C7" s="3">
        <f t="shared" ref="C7:F7" si="4">C61</f>
        <v>11.011764705882351</v>
      </c>
      <c r="D7" s="3">
        <f t="shared" si="4"/>
        <v>8.7463556851311957</v>
      </c>
      <c r="E7" s="3">
        <f t="shared" si="4"/>
        <v>8.4479999999999986</v>
      </c>
      <c r="F7" s="3">
        <f t="shared" si="4"/>
        <v>6.6521249999999998</v>
      </c>
      <c r="G7" s="3">
        <f>G61</f>
        <v>5.5463551025390636</v>
      </c>
    </row>
    <row r="8" spans="1:9" x14ac:dyDescent="0.25">
      <c r="A8" s="1" t="s">
        <v>28</v>
      </c>
      <c r="B8" s="3"/>
      <c r="C8" s="3">
        <f t="shared" ref="C8:F8" si="5">C68</f>
        <v>1.3764705882352946</v>
      </c>
      <c r="D8" s="3">
        <f t="shared" si="5"/>
        <v>8.7463556851311957</v>
      </c>
      <c r="E8" s="3">
        <f t="shared" si="5"/>
        <v>6.7583999999999991</v>
      </c>
      <c r="F8" s="3">
        <f t="shared" si="5"/>
        <v>5.9869124999999999</v>
      </c>
      <c r="G8" s="3">
        <f>G68</f>
        <v>5.1303784698486332</v>
      </c>
    </row>
    <row r="9" spans="1:9" x14ac:dyDescent="0.25">
      <c r="A9" s="1" t="s">
        <v>29</v>
      </c>
      <c r="B9" s="3"/>
      <c r="C9" s="3"/>
      <c r="D9" s="3">
        <f t="shared" ref="D9:F9" si="6">D75</f>
        <v>8.7463556851311957</v>
      </c>
      <c r="E9" s="3">
        <f t="shared" si="6"/>
        <v>6.5535999999999994</v>
      </c>
      <c r="F9" s="3">
        <f t="shared" si="6"/>
        <v>5.9048999999999996</v>
      </c>
      <c r="G9" s="3">
        <f>G75</f>
        <v>4.7456000846099853</v>
      </c>
    </row>
    <row r="10" spans="1:9" x14ac:dyDescent="0.25">
      <c r="A10" s="1" t="s">
        <v>30</v>
      </c>
      <c r="B10" s="3"/>
      <c r="C10" s="3"/>
      <c r="D10" s="3">
        <f t="shared" ref="D10:F10" si="7">D82</f>
        <v>1.093294460641399</v>
      </c>
      <c r="E10" s="3">
        <f t="shared" si="7"/>
        <v>6.5535999999999994</v>
      </c>
      <c r="F10" s="3">
        <f t="shared" si="7"/>
        <v>5.9048999999999996</v>
      </c>
      <c r="G10" s="3">
        <f>G82</f>
        <v>4.4593575398239862</v>
      </c>
    </row>
    <row r="11" spans="1:9" x14ac:dyDescent="0.25">
      <c r="A11" s="1" t="s">
        <v>31</v>
      </c>
      <c r="B11" s="3"/>
      <c r="C11" s="3"/>
      <c r="D11" s="3"/>
      <c r="E11" s="3">
        <f t="shared" ref="E11:F11" si="8">E89</f>
        <v>6.5535999999999985</v>
      </c>
      <c r="F11" s="3">
        <f t="shared" si="8"/>
        <v>5.9048999999999996</v>
      </c>
      <c r="G11" s="3">
        <f>G89</f>
        <v>4.4593575398239862</v>
      </c>
    </row>
    <row r="12" spans="1:9" x14ac:dyDescent="0.25">
      <c r="A12" s="1" t="s">
        <v>32</v>
      </c>
      <c r="B12" s="3"/>
      <c r="C12" s="3"/>
      <c r="D12" s="3"/>
      <c r="E12" s="3">
        <f>E96</f>
        <v>6.5535999999999994</v>
      </c>
      <c r="F12" s="3">
        <f t="shared" ref="F12:G12" si="9">F96</f>
        <v>5.9049000000000005</v>
      </c>
      <c r="G12" s="3">
        <f t="shared" si="9"/>
        <v>4.4593575398239862</v>
      </c>
    </row>
    <row r="13" spans="1:9" x14ac:dyDescent="0.25">
      <c r="A13" s="1" t="s">
        <v>33</v>
      </c>
      <c r="B13" s="3"/>
      <c r="C13" s="3"/>
      <c r="D13" s="3"/>
      <c r="E13" s="3">
        <f>E103</f>
        <v>0.81919999999999948</v>
      </c>
      <c r="F13" s="3">
        <f t="shared" ref="F13:G13" si="10">F103</f>
        <v>5.9048999999999996</v>
      </c>
      <c r="G13" s="3">
        <f t="shared" si="10"/>
        <v>4.4593575398239862</v>
      </c>
    </row>
    <row r="14" spans="1:9" x14ac:dyDescent="0.25">
      <c r="A14" s="1" t="s">
        <v>34</v>
      </c>
      <c r="B14" s="3"/>
      <c r="C14" s="3"/>
      <c r="D14" s="3"/>
      <c r="E14" s="3"/>
      <c r="F14" s="3">
        <f>F110</f>
        <v>5.9048999999999996</v>
      </c>
      <c r="G14" s="3">
        <f>G110</f>
        <v>4.4593575398239871</v>
      </c>
    </row>
    <row r="15" spans="1:9" x14ac:dyDescent="0.25">
      <c r="A15" s="1" t="s">
        <v>35</v>
      </c>
      <c r="B15" s="3"/>
      <c r="C15" s="3"/>
      <c r="D15" s="3"/>
      <c r="E15" s="3"/>
      <c r="F15" s="3">
        <f>F117</f>
        <v>5.9049000000000005</v>
      </c>
      <c r="G15" s="3">
        <f>G117</f>
        <v>4.4593575398239862</v>
      </c>
    </row>
    <row r="16" spans="1:9" x14ac:dyDescent="0.25">
      <c r="A16" s="1" t="s">
        <v>36</v>
      </c>
      <c r="B16" s="3"/>
      <c r="C16" s="3"/>
      <c r="D16" s="3"/>
      <c r="E16" s="3"/>
      <c r="F16" s="3">
        <f>F124</f>
        <v>5.9048999999999996</v>
      </c>
      <c r="G16" s="3">
        <f>G124</f>
        <v>4.4593575398239862</v>
      </c>
    </row>
    <row r="17" spans="1:8" x14ac:dyDescent="0.25">
      <c r="A17" s="1" t="s">
        <v>37</v>
      </c>
      <c r="B17" s="3"/>
      <c r="C17" s="3"/>
      <c r="D17" s="3"/>
      <c r="E17" s="3"/>
      <c r="F17" s="3">
        <f>F131</f>
        <v>5.9048999999999996</v>
      </c>
      <c r="G17" s="3">
        <f>G131</f>
        <v>4.4593575398239862</v>
      </c>
    </row>
    <row r="18" spans="1:8" x14ac:dyDescent="0.25">
      <c r="A18" s="1" t="s">
        <v>38</v>
      </c>
      <c r="B18" s="3"/>
      <c r="C18" s="3"/>
      <c r="D18" s="3"/>
      <c r="E18" s="3"/>
      <c r="F18" s="3">
        <f>F138</f>
        <v>0.73811249999999973</v>
      </c>
      <c r="G18" s="3">
        <f>G138</f>
        <v>4.4593575398239862</v>
      </c>
    </row>
    <row r="19" spans="1:8" x14ac:dyDescent="0.25">
      <c r="A19" s="1" t="s">
        <v>39</v>
      </c>
      <c r="B19" s="3"/>
      <c r="C19" s="3"/>
      <c r="D19" s="3"/>
      <c r="E19" s="3"/>
      <c r="F19" s="3"/>
      <c r="G19" s="3">
        <f>G145</f>
        <v>4.4593575398239853</v>
      </c>
    </row>
    <row r="20" spans="1:8" x14ac:dyDescent="0.25">
      <c r="A20" s="1" t="s">
        <v>40</v>
      </c>
      <c r="B20" s="3"/>
      <c r="C20" s="3"/>
      <c r="D20" s="3"/>
      <c r="E20" s="3"/>
      <c r="F20" s="3"/>
      <c r="G20" s="3">
        <f>G152</f>
        <v>4.4593575398239862</v>
      </c>
    </row>
    <row r="21" spans="1:8" x14ac:dyDescent="0.25">
      <c r="A21" s="24" t="s">
        <v>41</v>
      </c>
      <c r="B21" s="3"/>
      <c r="C21" s="3"/>
      <c r="D21" s="3"/>
      <c r="E21" s="3"/>
      <c r="F21" s="3"/>
      <c r="G21" s="3">
        <f>G159</f>
        <v>4.4593575398239862</v>
      </c>
    </row>
    <row r="22" spans="1:8" x14ac:dyDescent="0.25">
      <c r="A22" s="24" t="s">
        <v>42</v>
      </c>
      <c r="G22" s="3">
        <f>G166</f>
        <v>4.4593575398239862</v>
      </c>
    </row>
    <row r="23" spans="1:8" x14ac:dyDescent="0.25">
      <c r="A23" s="24" t="s">
        <v>43</v>
      </c>
      <c r="G23" s="3">
        <f>G173</f>
        <v>0.55741969247799794</v>
      </c>
    </row>
    <row r="25" spans="1:8" s="6" customFormat="1" x14ac:dyDescent="0.25">
      <c r="A25" s="6" t="s">
        <v>20</v>
      </c>
      <c r="B25" s="6">
        <v>2</v>
      </c>
      <c r="C25" s="6">
        <v>2</v>
      </c>
      <c r="D25" s="6">
        <v>2</v>
      </c>
      <c r="E25" s="6">
        <v>2</v>
      </c>
      <c r="F25" s="6">
        <v>1.5</v>
      </c>
      <c r="G25" s="6">
        <v>1.5</v>
      </c>
    </row>
    <row r="26" spans="1:8" x14ac:dyDescent="0.25">
      <c r="A26" t="s">
        <v>19</v>
      </c>
      <c r="B26" s="2">
        <f>1/B30*B25</f>
        <v>0.66666666666666663</v>
      </c>
      <c r="C26" s="2">
        <f t="shared" ref="C26:G26" si="11">1/C30*C25</f>
        <v>0.4</v>
      </c>
      <c r="D26" s="2">
        <f t="shared" si="11"/>
        <v>0.2857142857142857</v>
      </c>
      <c r="E26" s="2">
        <f t="shared" si="11"/>
        <v>0.2</v>
      </c>
      <c r="F26" s="2">
        <f t="shared" si="11"/>
        <v>0.1</v>
      </c>
      <c r="G26" s="2">
        <f t="shared" si="11"/>
        <v>7.5000000000000011E-2</v>
      </c>
      <c r="H26" s="2"/>
    </row>
    <row r="27" spans="1:8" s="6" customFormat="1" x14ac:dyDescent="0.25">
      <c r="A27" s="6" t="s">
        <v>14</v>
      </c>
      <c r="B27" s="6">
        <v>1</v>
      </c>
      <c r="C27" s="6">
        <v>1</v>
      </c>
      <c r="D27" s="6">
        <v>1</v>
      </c>
      <c r="E27" s="6">
        <v>1</v>
      </c>
      <c r="F27" s="6">
        <v>1</v>
      </c>
      <c r="G27" s="6">
        <v>1</v>
      </c>
    </row>
    <row r="28" spans="1:8" x14ac:dyDescent="0.25">
      <c r="A28" s="22" t="s">
        <v>1</v>
      </c>
      <c r="B28" s="3">
        <v>100</v>
      </c>
      <c r="C28" s="3">
        <v>100</v>
      </c>
      <c r="D28" s="3">
        <v>100</v>
      </c>
      <c r="E28" s="3">
        <v>100</v>
      </c>
      <c r="F28" s="3">
        <v>100</v>
      </c>
      <c r="G28" s="3">
        <v>100</v>
      </c>
      <c r="H28" s="3"/>
    </row>
    <row r="29" spans="1:8" x14ac:dyDescent="0.25">
      <c r="A29" s="22" t="s">
        <v>21</v>
      </c>
      <c r="B29" s="23">
        <v>0.875</v>
      </c>
      <c r="C29" s="23">
        <v>0.875</v>
      </c>
      <c r="D29" s="23">
        <v>0.875</v>
      </c>
      <c r="E29" s="23">
        <v>0.875</v>
      </c>
      <c r="F29" s="23">
        <v>0.875</v>
      </c>
      <c r="G29" s="23">
        <v>0.875</v>
      </c>
      <c r="H29" s="23"/>
    </row>
    <row r="30" spans="1:8" x14ac:dyDescent="0.25">
      <c r="A30" s="8" t="s">
        <v>10</v>
      </c>
      <c r="B30">
        <f>B2</f>
        <v>3</v>
      </c>
      <c r="C30">
        <f>C2</f>
        <v>5</v>
      </c>
      <c r="D30">
        <f t="shared" ref="D30:G30" si="12">D2</f>
        <v>7</v>
      </c>
      <c r="E30">
        <f t="shared" si="12"/>
        <v>10</v>
      </c>
      <c r="F30">
        <f t="shared" si="12"/>
        <v>15</v>
      </c>
      <c r="G30">
        <f t="shared" si="12"/>
        <v>20</v>
      </c>
    </row>
    <row r="31" spans="1:8" x14ac:dyDescent="0.25">
      <c r="A31" s="8" t="s">
        <v>15</v>
      </c>
      <c r="B31" s="3">
        <f t="shared" ref="B31:G31" si="13">B28*B$26*B29</f>
        <v>58.333333333333329</v>
      </c>
      <c r="C31" s="3">
        <f t="shared" si="13"/>
        <v>35</v>
      </c>
      <c r="D31" s="3">
        <f t="shared" si="13"/>
        <v>25</v>
      </c>
      <c r="E31" s="3">
        <f t="shared" si="13"/>
        <v>17.5</v>
      </c>
      <c r="F31" s="3">
        <f t="shared" si="13"/>
        <v>8.75</v>
      </c>
      <c r="G31" s="3">
        <f t="shared" si="13"/>
        <v>6.5625000000000009</v>
      </c>
      <c r="H31" s="3"/>
    </row>
    <row r="32" spans="1:8" x14ac:dyDescent="0.25">
      <c r="A32" s="8" t="s">
        <v>16</v>
      </c>
      <c r="B32" s="3">
        <f t="shared" ref="B32:G32" si="14">B28/B30*B29</f>
        <v>29.166666666666668</v>
      </c>
      <c r="C32" s="3">
        <f t="shared" si="14"/>
        <v>17.5</v>
      </c>
      <c r="D32" s="3">
        <f t="shared" si="14"/>
        <v>12.5</v>
      </c>
      <c r="E32" s="3">
        <f t="shared" si="14"/>
        <v>8.75</v>
      </c>
      <c r="F32" s="3">
        <f t="shared" si="14"/>
        <v>5.8333333333333339</v>
      </c>
      <c r="G32" s="3">
        <f t="shared" si="14"/>
        <v>4.375</v>
      </c>
      <c r="H32" s="3"/>
    </row>
    <row r="33" spans="1:8" x14ac:dyDescent="0.25">
      <c r="A33" s="8" t="s">
        <v>17</v>
      </c>
      <c r="B33" s="3">
        <f t="shared" ref="B33:G33" si="15">MAX(B31,B32)</f>
        <v>58.333333333333329</v>
      </c>
      <c r="C33" s="3">
        <f t="shared" si="15"/>
        <v>35</v>
      </c>
      <c r="D33" s="3">
        <f t="shared" si="15"/>
        <v>25</v>
      </c>
      <c r="E33" s="3">
        <f t="shared" si="15"/>
        <v>17.5</v>
      </c>
      <c r="F33" s="3">
        <f t="shared" si="15"/>
        <v>8.75</v>
      </c>
      <c r="G33" s="3">
        <f t="shared" si="15"/>
        <v>6.5625000000000009</v>
      </c>
      <c r="H33" s="3"/>
    </row>
    <row r="34" spans="1:8" s="6" customFormat="1" x14ac:dyDescent="0.25">
      <c r="A34" s="6" t="s">
        <v>14</v>
      </c>
      <c r="B34" s="6">
        <f t="shared" ref="B34:G34" si="16">B27+1</f>
        <v>2</v>
      </c>
      <c r="C34" s="6">
        <f t="shared" si="16"/>
        <v>2</v>
      </c>
      <c r="D34" s="6">
        <f t="shared" si="16"/>
        <v>2</v>
      </c>
      <c r="E34" s="6">
        <f t="shared" si="16"/>
        <v>2</v>
      </c>
      <c r="F34" s="6">
        <f t="shared" si="16"/>
        <v>2</v>
      </c>
      <c r="G34" s="6">
        <f t="shared" si="16"/>
        <v>2</v>
      </c>
    </row>
    <row r="35" spans="1:8" x14ac:dyDescent="0.25">
      <c r="A35" s="22" t="s">
        <v>1</v>
      </c>
      <c r="B35" s="3">
        <f t="shared" ref="B35:G35" si="17">B28-B33</f>
        <v>41.666666666666671</v>
      </c>
      <c r="C35" s="3">
        <f t="shared" si="17"/>
        <v>65</v>
      </c>
      <c r="D35" s="3">
        <f t="shared" si="17"/>
        <v>75</v>
      </c>
      <c r="E35" s="3">
        <f t="shared" si="17"/>
        <v>82.5</v>
      </c>
      <c r="F35" s="3">
        <f t="shared" si="17"/>
        <v>91.25</v>
      </c>
      <c r="G35" s="3">
        <f t="shared" si="17"/>
        <v>93.4375</v>
      </c>
    </row>
    <row r="36" spans="1:8" x14ac:dyDescent="0.25">
      <c r="A36" s="22" t="s">
        <v>21</v>
      </c>
      <c r="B36" s="23">
        <v>1</v>
      </c>
      <c r="C36" s="23">
        <v>1</v>
      </c>
      <c r="D36" s="23">
        <v>1</v>
      </c>
      <c r="E36" s="23">
        <v>1</v>
      </c>
      <c r="F36" s="23">
        <v>1</v>
      </c>
      <c r="G36" s="23">
        <v>1</v>
      </c>
    </row>
    <row r="37" spans="1:8" x14ac:dyDescent="0.25">
      <c r="A37" s="8" t="s">
        <v>10</v>
      </c>
      <c r="B37" s="23">
        <f t="shared" ref="B37:G37" si="18">B30-B29</f>
        <v>2.125</v>
      </c>
      <c r="C37" s="23">
        <f t="shared" si="18"/>
        <v>4.125</v>
      </c>
      <c r="D37" s="23">
        <f t="shared" si="18"/>
        <v>6.125</v>
      </c>
      <c r="E37" s="23">
        <f t="shared" si="18"/>
        <v>9.125</v>
      </c>
      <c r="F37" s="23">
        <f t="shared" si="18"/>
        <v>14.125</v>
      </c>
      <c r="G37" s="23">
        <f t="shared" si="18"/>
        <v>19.125</v>
      </c>
    </row>
    <row r="38" spans="1:8" x14ac:dyDescent="0.25">
      <c r="A38" s="8" t="s">
        <v>15</v>
      </c>
      <c r="B38" s="3">
        <f t="shared" ref="B38:G38" si="19">B35*B$26*B36</f>
        <v>27.777777777777779</v>
      </c>
      <c r="C38" s="3">
        <f t="shared" si="19"/>
        <v>26</v>
      </c>
      <c r="D38" s="3">
        <f t="shared" si="19"/>
        <v>21.428571428571427</v>
      </c>
      <c r="E38" s="3">
        <f t="shared" si="19"/>
        <v>16.5</v>
      </c>
      <c r="F38" s="3">
        <f t="shared" si="19"/>
        <v>9.125</v>
      </c>
      <c r="G38" s="3">
        <f t="shared" si="19"/>
        <v>7.0078125000000009</v>
      </c>
    </row>
    <row r="39" spans="1:8" x14ac:dyDescent="0.25">
      <c r="A39" s="8" t="s">
        <v>16</v>
      </c>
      <c r="B39" s="3">
        <f t="shared" ref="B39:G39" si="20">B35/B37*B36</f>
        <v>19.607843137254903</v>
      </c>
      <c r="C39" s="3">
        <f t="shared" si="20"/>
        <v>15.757575757575758</v>
      </c>
      <c r="D39" s="3">
        <f t="shared" si="20"/>
        <v>12.244897959183673</v>
      </c>
      <c r="E39" s="3">
        <f t="shared" si="20"/>
        <v>9.0410958904109595</v>
      </c>
      <c r="F39" s="3">
        <f t="shared" si="20"/>
        <v>6.4601769911504423</v>
      </c>
      <c r="G39" s="3">
        <f t="shared" si="20"/>
        <v>4.8856209150326801</v>
      </c>
    </row>
    <row r="40" spans="1:8" x14ac:dyDescent="0.25">
      <c r="A40" s="8" t="s">
        <v>17</v>
      </c>
      <c r="B40" s="3">
        <f t="shared" ref="B40:G40" si="21">MAX(B38,B39)</f>
        <v>27.777777777777779</v>
      </c>
      <c r="C40" s="3">
        <f t="shared" si="21"/>
        <v>26</v>
      </c>
      <c r="D40" s="3">
        <f t="shared" si="21"/>
        <v>21.428571428571427</v>
      </c>
      <c r="E40" s="3">
        <f t="shared" si="21"/>
        <v>16.5</v>
      </c>
      <c r="F40" s="3">
        <f t="shared" si="21"/>
        <v>9.125</v>
      </c>
      <c r="G40" s="3">
        <f t="shared" si="21"/>
        <v>7.0078125000000009</v>
      </c>
    </row>
    <row r="41" spans="1:8" s="6" customFormat="1" x14ac:dyDescent="0.25">
      <c r="A41" s="6" t="s">
        <v>14</v>
      </c>
      <c r="B41" s="6">
        <f t="shared" ref="B41:G41" si="22">B34+1</f>
        <v>3</v>
      </c>
      <c r="C41" s="6">
        <f t="shared" si="22"/>
        <v>3</v>
      </c>
      <c r="D41" s="6">
        <f t="shared" si="22"/>
        <v>3</v>
      </c>
      <c r="E41" s="6">
        <f t="shared" si="22"/>
        <v>3</v>
      </c>
      <c r="F41" s="6">
        <f t="shared" si="22"/>
        <v>3</v>
      </c>
      <c r="G41" s="6">
        <f t="shared" si="22"/>
        <v>3</v>
      </c>
    </row>
    <row r="42" spans="1:8" x14ac:dyDescent="0.25">
      <c r="A42" s="22" t="s">
        <v>1</v>
      </c>
      <c r="B42" s="3">
        <f t="shared" ref="B42:G42" si="23">B35-B40</f>
        <v>13.888888888888893</v>
      </c>
      <c r="C42" s="3">
        <f t="shared" si="23"/>
        <v>39</v>
      </c>
      <c r="D42" s="3">
        <f t="shared" si="23"/>
        <v>53.571428571428569</v>
      </c>
      <c r="E42" s="3">
        <f t="shared" si="23"/>
        <v>66</v>
      </c>
      <c r="F42" s="3">
        <f t="shared" si="23"/>
        <v>82.125</v>
      </c>
      <c r="G42" s="3">
        <f t="shared" si="23"/>
        <v>86.4296875</v>
      </c>
    </row>
    <row r="43" spans="1:8" x14ac:dyDescent="0.25">
      <c r="A43" s="22" t="s">
        <v>21</v>
      </c>
      <c r="B43" s="23">
        <v>1</v>
      </c>
      <c r="C43" s="23">
        <v>1</v>
      </c>
      <c r="D43" s="23">
        <v>1</v>
      </c>
      <c r="E43" s="23">
        <v>1</v>
      </c>
      <c r="F43" s="23">
        <v>1</v>
      </c>
      <c r="G43" s="23">
        <v>1</v>
      </c>
    </row>
    <row r="44" spans="1:8" x14ac:dyDescent="0.25">
      <c r="A44" s="8" t="s">
        <v>10</v>
      </c>
      <c r="B44" s="23">
        <f t="shared" ref="B44:G44" si="24">B37-B36</f>
        <v>1.125</v>
      </c>
      <c r="C44" s="23">
        <f t="shared" si="24"/>
        <v>3.125</v>
      </c>
      <c r="D44" s="23">
        <f t="shared" si="24"/>
        <v>5.125</v>
      </c>
      <c r="E44" s="23">
        <f t="shared" si="24"/>
        <v>8.125</v>
      </c>
      <c r="F44" s="23">
        <f t="shared" si="24"/>
        <v>13.125</v>
      </c>
      <c r="G44" s="23">
        <f t="shared" si="24"/>
        <v>18.125</v>
      </c>
    </row>
    <row r="45" spans="1:8" x14ac:dyDescent="0.25">
      <c r="A45" s="8" t="s">
        <v>15</v>
      </c>
      <c r="B45" s="3">
        <f t="shared" ref="B45:G45" si="25">B42*B$26*B43</f>
        <v>9.2592592592592613</v>
      </c>
      <c r="C45" s="3">
        <f t="shared" si="25"/>
        <v>15.600000000000001</v>
      </c>
      <c r="D45" s="3">
        <f t="shared" si="25"/>
        <v>15.30612244897959</v>
      </c>
      <c r="E45" s="3">
        <f t="shared" si="25"/>
        <v>13.200000000000001</v>
      </c>
      <c r="F45" s="3">
        <f t="shared" si="25"/>
        <v>8.2125000000000004</v>
      </c>
      <c r="G45" s="3">
        <f t="shared" si="25"/>
        <v>6.4822265625000011</v>
      </c>
    </row>
    <row r="46" spans="1:8" x14ac:dyDescent="0.25">
      <c r="A46" s="8" t="s">
        <v>16</v>
      </c>
      <c r="B46" s="3">
        <f t="shared" ref="B46:G46" si="26">B42/B44*B43</f>
        <v>12.345679012345682</v>
      </c>
      <c r="C46" s="3">
        <f t="shared" si="26"/>
        <v>12.48</v>
      </c>
      <c r="D46" s="3">
        <f t="shared" si="26"/>
        <v>10.452961672473867</v>
      </c>
      <c r="E46" s="3">
        <f t="shared" si="26"/>
        <v>8.1230769230769226</v>
      </c>
      <c r="F46" s="3">
        <f t="shared" si="26"/>
        <v>6.2571428571428571</v>
      </c>
      <c r="G46" s="3">
        <f t="shared" si="26"/>
        <v>4.7685344827586205</v>
      </c>
    </row>
    <row r="47" spans="1:8" x14ac:dyDescent="0.25">
      <c r="A47" s="8" t="s">
        <v>17</v>
      </c>
      <c r="B47" s="3">
        <f t="shared" ref="B47:G47" si="27">MAX(B45,B46)</f>
        <v>12.345679012345682</v>
      </c>
      <c r="C47" s="3">
        <f t="shared" si="27"/>
        <v>15.600000000000001</v>
      </c>
      <c r="D47" s="3">
        <f t="shared" si="27"/>
        <v>15.30612244897959</v>
      </c>
      <c r="E47" s="3">
        <f t="shared" si="27"/>
        <v>13.200000000000001</v>
      </c>
      <c r="F47" s="3">
        <f t="shared" si="27"/>
        <v>8.2125000000000004</v>
      </c>
      <c r="G47" s="3">
        <f t="shared" si="27"/>
        <v>6.4822265625000011</v>
      </c>
    </row>
    <row r="48" spans="1:8" s="6" customFormat="1" x14ac:dyDescent="0.25">
      <c r="A48" s="6" t="s">
        <v>14</v>
      </c>
      <c r="B48" s="6">
        <f>B41+1</f>
        <v>4</v>
      </c>
      <c r="C48" s="6">
        <f>C41+1</f>
        <v>4</v>
      </c>
      <c r="D48" s="6">
        <f t="shared" ref="D48:G48" si="28">D41+1</f>
        <v>4</v>
      </c>
      <c r="E48" s="6">
        <f t="shared" si="28"/>
        <v>4</v>
      </c>
      <c r="F48" s="6">
        <f t="shared" si="28"/>
        <v>4</v>
      </c>
      <c r="G48" s="6">
        <f t="shared" si="28"/>
        <v>4</v>
      </c>
    </row>
    <row r="49" spans="1:7" x14ac:dyDescent="0.25">
      <c r="A49" s="22" t="s">
        <v>1</v>
      </c>
      <c r="B49" s="3">
        <f>B42-B47</f>
        <v>1.5432098765432105</v>
      </c>
      <c r="C49" s="3">
        <f>C42-C47</f>
        <v>23.4</v>
      </c>
      <c r="D49" s="3">
        <f t="shared" ref="D49:G49" si="29">D42-D47</f>
        <v>38.265306122448976</v>
      </c>
      <c r="E49" s="3">
        <f t="shared" si="29"/>
        <v>52.8</v>
      </c>
      <c r="F49" s="3">
        <f t="shared" si="29"/>
        <v>73.912499999999994</v>
      </c>
      <c r="G49" s="3">
        <f t="shared" si="29"/>
        <v>79.947460937499997</v>
      </c>
    </row>
    <row r="50" spans="1:7" x14ac:dyDescent="0.25">
      <c r="A50" s="22" t="s">
        <v>21</v>
      </c>
      <c r="B50" s="23">
        <v>0.125</v>
      </c>
      <c r="C50" s="23">
        <v>1</v>
      </c>
      <c r="D50" s="23">
        <v>1</v>
      </c>
      <c r="E50" s="23">
        <v>1</v>
      </c>
      <c r="F50" s="23">
        <v>1</v>
      </c>
      <c r="G50" s="23">
        <v>1</v>
      </c>
    </row>
    <row r="51" spans="1:7" x14ac:dyDescent="0.25">
      <c r="A51" s="8" t="s">
        <v>10</v>
      </c>
      <c r="B51" s="23">
        <f>B44-B43</f>
        <v>0.125</v>
      </c>
      <c r="C51" s="23">
        <f>C44-C43</f>
        <v>2.125</v>
      </c>
      <c r="D51" s="23">
        <f t="shared" ref="D51:G51" si="30">D44-D43</f>
        <v>4.125</v>
      </c>
      <c r="E51" s="23">
        <f t="shared" si="30"/>
        <v>7.125</v>
      </c>
      <c r="F51" s="23">
        <f t="shared" si="30"/>
        <v>12.125</v>
      </c>
      <c r="G51" s="23">
        <f t="shared" si="30"/>
        <v>17.125</v>
      </c>
    </row>
    <row r="52" spans="1:7" x14ac:dyDescent="0.25">
      <c r="A52" s="8" t="s">
        <v>15</v>
      </c>
      <c r="B52" s="3">
        <f>B49*B$26*B50</f>
        <v>0.12860082304526754</v>
      </c>
      <c r="C52" s="3">
        <f>C49*C$26*C50</f>
        <v>9.36</v>
      </c>
      <c r="D52" s="3">
        <f t="shared" ref="D52:G52" si="31">D49*D$26*D50</f>
        <v>10.932944606413992</v>
      </c>
      <c r="E52" s="3">
        <f t="shared" si="31"/>
        <v>10.56</v>
      </c>
      <c r="F52" s="3">
        <f t="shared" si="31"/>
        <v>7.3912499999999994</v>
      </c>
      <c r="G52" s="3">
        <f t="shared" si="31"/>
        <v>5.996059570312501</v>
      </c>
    </row>
    <row r="53" spans="1:7" x14ac:dyDescent="0.25">
      <c r="A53" s="8" t="s">
        <v>16</v>
      </c>
      <c r="B53" s="3">
        <f>B49/B51*B50</f>
        <v>1.5432098765432105</v>
      </c>
      <c r="C53" s="3">
        <f>C49/C51*C50</f>
        <v>11.011764705882353</v>
      </c>
      <c r="D53" s="3">
        <f t="shared" ref="D53:G53" si="32">D49/D51*D50</f>
        <v>9.2764378478664185</v>
      </c>
      <c r="E53" s="3">
        <f t="shared" si="32"/>
        <v>7.4105263157894736</v>
      </c>
      <c r="F53" s="3">
        <f t="shared" si="32"/>
        <v>6.0958762886597935</v>
      </c>
      <c r="G53" s="3">
        <f t="shared" si="32"/>
        <v>4.6684648722627733</v>
      </c>
    </row>
    <row r="54" spans="1:7" x14ac:dyDescent="0.25">
      <c r="A54" s="8" t="s">
        <v>17</v>
      </c>
      <c r="B54" s="3">
        <f>MAX(B52,B53)</f>
        <v>1.5432098765432105</v>
      </c>
      <c r="C54" s="3">
        <f>MAX(C52,C53)</f>
        <v>11.011764705882353</v>
      </c>
      <c r="D54" s="3">
        <f t="shared" ref="D54:G54" si="33">MAX(D52,D53)</f>
        <v>10.932944606413992</v>
      </c>
      <c r="E54" s="3">
        <f t="shared" si="33"/>
        <v>10.56</v>
      </c>
      <c r="F54" s="3">
        <f t="shared" si="33"/>
        <v>7.3912499999999994</v>
      </c>
      <c r="G54" s="3">
        <f t="shared" si="33"/>
        <v>5.996059570312501</v>
      </c>
    </row>
    <row r="55" spans="1:7" s="6" customFormat="1" x14ac:dyDescent="0.25">
      <c r="C55" s="6">
        <f>C48+1</f>
        <v>5</v>
      </c>
      <c r="D55" s="6">
        <f t="shared" ref="D55:G55" si="34">D48+1</f>
        <v>5</v>
      </c>
      <c r="E55" s="6">
        <f t="shared" si="34"/>
        <v>5</v>
      </c>
      <c r="F55" s="6">
        <f t="shared" si="34"/>
        <v>5</v>
      </c>
      <c r="G55" s="6">
        <f t="shared" si="34"/>
        <v>5</v>
      </c>
    </row>
    <row r="56" spans="1:7" x14ac:dyDescent="0.25">
      <c r="C56" s="3">
        <f>C49-C54</f>
        <v>12.388235294117646</v>
      </c>
      <c r="D56" s="3">
        <f t="shared" ref="D56:G56" si="35">D49-D54</f>
        <v>27.332361516034986</v>
      </c>
      <c r="E56" s="3">
        <f t="shared" si="35"/>
        <v>42.239999999999995</v>
      </c>
      <c r="F56" s="3">
        <f t="shared" si="35"/>
        <v>66.521249999999995</v>
      </c>
      <c r="G56" s="3">
        <f t="shared" si="35"/>
        <v>73.951401367187501</v>
      </c>
    </row>
    <row r="57" spans="1:7" x14ac:dyDescent="0.25">
      <c r="C57" s="23">
        <v>1</v>
      </c>
      <c r="D57" s="23">
        <v>1</v>
      </c>
      <c r="E57" s="23">
        <v>1</v>
      </c>
      <c r="F57" s="23">
        <v>1</v>
      </c>
      <c r="G57" s="23">
        <v>1</v>
      </c>
    </row>
    <row r="58" spans="1:7" x14ac:dyDescent="0.25">
      <c r="C58" s="23">
        <f>C51-C50</f>
        <v>1.125</v>
      </c>
      <c r="D58" s="23">
        <f t="shared" ref="D58:G58" si="36">D51-D50</f>
        <v>3.125</v>
      </c>
      <c r="E58" s="23">
        <f t="shared" si="36"/>
        <v>6.125</v>
      </c>
      <c r="F58" s="23">
        <f t="shared" si="36"/>
        <v>11.125</v>
      </c>
      <c r="G58" s="23">
        <f t="shared" si="36"/>
        <v>16.125</v>
      </c>
    </row>
    <row r="59" spans="1:7" x14ac:dyDescent="0.25">
      <c r="C59" s="3">
        <f>C56*C$26*C57</f>
        <v>4.9552941176470586</v>
      </c>
      <c r="D59" s="3">
        <f t="shared" ref="D59:G59" si="37">D56*D$26*D57</f>
        <v>7.809246147438567</v>
      </c>
      <c r="E59" s="3">
        <f t="shared" si="37"/>
        <v>8.4479999999999986</v>
      </c>
      <c r="F59" s="3">
        <f t="shared" si="37"/>
        <v>6.6521249999999998</v>
      </c>
      <c r="G59" s="3">
        <f t="shared" si="37"/>
        <v>5.5463551025390636</v>
      </c>
    </row>
    <row r="60" spans="1:7" x14ac:dyDescent="0.25">
      <c r="C60" s="3">
        <f>C56/C58*C57</f>
        <v>11.011764705882351</v>
      </c>
      <c r="D60" s="3">
        <f t="shared" ref="D60:G60" si="38">D56/D58*D57</f>
        <v>8.7463556851311957</v>
      </c>
      <c r="E60" s="3">
        <f t="shared" si="38"/>
        <v>6.8963265306122441</v>
      </c>
      <c r="F60" s="3">
        <f t="shared" si="38"/>
        <v>5.9794382022471906</v>
      </c>
      <c r="G60" s="3">
        <f t="shared" si="38"/>
        <v>4.5861334181201547</v>
      </c>
    </row>
    <row r="61" spans="1:7" x14ac:dyDescent="0.25">
      <c r="C61" s="3">
        <f>MAX(C59,C60)</f>
        <v>11.011764705882351</v>
      </c>
      <c r="D61" s="3">
        <f t="shared" ref="D61:G61" si="39">MAX(D59,D60)</f>
        <v>8.7463556851311957</v>
      </c>
      <c r="E61" s="3">
        <f t="shared" si="39"/>
        <v>8.4479999999999986</v>
      </c>
      <c r="F61" s="3">
        <f t="shared" si="39"/>
        <v>6.6521249999999998</v>
      </c>
      <c r="G61" s="3">
        <f t="shared" si="39"/>
        <v>5.5463551025390636</v>
      </c>
    </row>
    <row r="62" spans="1:7" s="6" customFormat="1" x14ac:dyDescent="0.25">
      <c r="C62" s="6">
        <f>C55+1</f>
        <v>6</v>
      </c>
      <c r="D62" s="6">
        <f>D55+1</f>
        <v>6</v>
      </c>
      <c r="E62" s="6">
        <f t="shared" ref="E62:G62" si="40">E55+1</f>
        <v>6</v>
      </c>
      <c r="F62" s="6">
        <f t="shared" si="40"/>
        <v>6</v>
      </c>
      <c r="G62" s="6">
        <f t="shared" si="40"/>
        <v>6</v>
      </c>
    </row>
    <row r="63" spans="1:7" x14ac:dyDescent="0.25">
      <c r="C63" s="3">
        <f>C56-C61</f>
        <v>1.3764705882352946</v>
      </c>
      <c r="D63" s="3">
        <f>D56-D61</f>
        <v>18.58600583090379</v>
      </c>
      <c r="E63" s="3">
        <f t="shared" ref="E63:G63" si="41">E56-E61</f>
        <v>33.791999999999994</v>
      </c>
      <c r="F63" s="3">
        <f t="shared" si="41"/>
        <v>59.869124999999997</v>
      </c>
      <c r="G63" s="3">
        <f t="shared" si="41"/>
        <v>68.405046264648433</v>
      </c>
    </row>
    <row r="64" spans="1:7" x14ac:dyDescent="0.25">
      <c r="C64" s="23">
        <v>0.125</v>
      </c>
      <c r="D64" s="23">
        <v>1</v>
      </c>
      <c r="E64" s="23">
        <v>1</v>
      </c>
      <c r="F64" s="23">
        <v>1</v>
      </c>
      <c r="G64" s="23">
        <v>1</v>
      </c>
    </row>
    <row r="65" spans="3:7" x14ac:dyDescent="0.25">
      <c r="C65" s="23">
        <f>C58-C57</f>
        <v>0.125</v>
      </c>
      <c r="D65" s="23">
        <f>D58-D57</f>
        <v>2.125</v>
      </c>
      <c r="E65" s="23">
        <f t="shared" ref="E65:G65" si="42">E58-E57</f>
        <v>5.125</v>
      </c>
      <c r="F65" s="23">
        <f t="shared" si="42"/>
        <v>10.125</v>
      </c>
      <c r="G65" s="23">
        <f t="shared" si="42"/>
        <v>15.125</v>
      </c>
    </row>
    <row r="66" spans="3:7" x14ac:dyDescent="0.25">
      <c r="C66" s="3">
        <f>C63*C$26*C64</f>
        <v>6.8823529411764728E-2</v>
      </c>
      <c r="D66" s="3">
        <f>D63*D$26*D64</f>
        <v>5.3102873802582256</v>
      </c>
      <c r="E66" s="3">
        <f t="shared" ref="E66:G66" si="43">E63*E$26*E64</f>
        <v>6.7583999999999991</v>
      </c>
      <c r="F66" s="3">
        <f t="shared" si="43"/>
        <v>5.9869124999999999</v>
      </c>
      <c r="G66" s="3">
        <f t="shared" si="43"/>
        <v>5.1303784698486332</v>
      </c>
    </row>
    <row r="67" spans="3:7" x14ac:dyDescent="0.25">
      <c r="C67" s="3">
        <f>C63/C65*C64</f>
        <v>1.3764705882352946</v>
      </c>
      <c r="D67" s="3">
        <f>D63/D65*D64</f>
        <v>8.7463556851311957</v>
      </c>
      <c r="E67" s="3">
        <f t="shared" ref="E67:G67" si="44">E63/E65*E64</f>
        <v>6.5935609756097548</v>
      </c>
      <c r="F67" s="3">
        <f t="shared" si="44"/>
        <v>5.9129999999999994</v>
      </c>
      <c r="G67" s="3">
        <f t="shared" si="44"/>
        <v>4.522647686918905</v>
      </c>
    </row>
    <row r="68" spans="3:7" x14ac:dyDescent="0.25">
      <c r="C68" s="3">
        <f>MAX(C66,C67)</f>
        <v>1.3764705882352946</v>
      </c>
      <c r="D68" s="3">
        <f>MAX(D66,D67)</f>
        <v>8.7463556851311957</v>
      </c>
      <c r="E68" s="3">
        <f t="shared" ref="E68:G68" si="45">MAX(E66,E67)</f>
        <v>6.7583999999999991</v>
      </c>
      <c r="F68" s="3">
        <f t="shared" si="45"/>
        <v>5.9869124999999999</v>
      </c>
      <c r="G68" s="3">
        <f t="shared" si="45"/>
        <v>5.1303784698486332</v>
      </c>
    </row>
    <row r="69" spans="3:7" s="6" customFormat="1" x14ac:dyDescent="0.25">
      <c r="D69" s="6">
        <f>D62+1</f>
        <v>7</v>
      </c>
      <c r="E69" s="6">
        <f t="shared" ref="E69:G69" si="46">E62+1</f>
        <v>7</v>
      </c>
      <c r="F69" s="6">
        <f t="shared" si="46"/>
        <v>7</v>
      </c>
      <c r="G69" s="6">
        <f t="shared" si="46"/>
        <v>7</v>
      </c>
    </row>
    <row r="70" spans="3:7" x14ac:dyDescent="0.25">
      <c r="D70" s="3">
        <f>D63-D68</f>
        <v>9.8396501457725947</v>
      </c>
      <c r="E70" s="3">
        <f t="shared" ref="E70:G70" si="47">E63-E68</f>
        <v>27.033599999999996</v>
      </c>
      <c r="F70" s="3">
        <f t="shared" si="47"/>
        <v>53.882212499999994</v>
      </c>
      <c r="G70" s="3">
        <f t="shared" si="47"/>
        <v>63.274667794799797</v>
      </c>
    </row>
    <row r="71" spans="3:7" x14ac:dyDescent="0.25">
      <c r="D71" s="23">
        <v>1</v>
      </c>
      <c r="E71" s="23">
        <v>1</v>
      </c>
      <c r="F71" s="23">
        <v>1</v>
      </c>
      <c r="G71" s="23">
        <v>1</v>
      </c>
    </row>
    <row r="72" spans="3:7" x14ac:dyDescent="0.25">
      <c r="D72" s="23">
        <f>D65-D64</f>
        <v>1.125</v>
      </c>
      <c r="E72" s="23">
        <f t="shared" ref="E72:G72" si="48">E65-E64</f>
        <v>4.125</v>
      </c>
      <c r="F72" s="23">
        <f t="shared" si="48"/>
        <v>9.125</v>
      </c>
      <c r="G72" s="23">
        <f t="shared" si="48"/>
        <v>14.125</v>
      </c>
    </row>
    <row r="73" spans="3:7" x14ac:dyDescent="0.25">
      <c r="D73" s="3">
        <f>D70*D$26*D71</f>
        <v>2.8113286130778841</v>
      </c>
      <c r="E73" s="3">
        <f t="shared" ref="E73:G73" si="49">E70*E$26*E71</f>
        <v>5.40672</v>
      </c>
      <c r="F73" s="3">
        <f t="shared" si="49"/>
        <v>5.38822125</v>
      </c>
      <c r="G73" s="3">
        <f t="shared" si="49"/>
        <v>4.7456000846099853</v>
      </c>
    </row>
    <row r="74" spans="3:7" x14ac:dyDescent="0.25">
      <c r="D74" s="3">
        <f>D70/D72*D71</f>
        <v>8.7463556851311957</v>
      </c>
      <c r="E74" s="3">
        <f t="shared" ref="E74:G74" si="50">E70/E72*E71</f>
        <v>6.5535999999999994</v>
      </c>
      <c r="F74" s="3">
        <f t="shared" si="50"/>
        <v>5.9048999999999996</v>
      </c>
      <c r="G74" s="3">
        <f t="shared" si="50"/>
        <v>4.4796224987468882</v>
      </c>
    </row>
    <row r="75" spans="3:7" x14ac:dyDescent="0.25">
      <c r="D75" s="3">
        <f>MAX(D73,D74)</f>
        <v>8.7463556851311957</v>
      </c>
      <c r="E75" s="3">
        <f t="shared" ref="E75:G75" si="51">MAX(E73,E74)</f>
        <v>6.5535999999999994</v>
      </c>
      <c r="F75" s="3">
        <f t="shared" si="51"/>
        <v>5.9048999999999996</v>
      </c>
      <c r="G75" s="3">
        <f t="shared" si="51"/>
        <v>4.7456000846099853</v>
      </c>
    </row>
    <row r="76" spans="3:7" s="6" customFormat="1" x14ac:dyDescent="0.25">
      <c r="D76" s="6">
        <f t="shared" ref="D76:G76" si="52">D69+1</f>
        <v>8</v>
      </c>
      <c r="E76" s="6">
        <f t="shared" si="52"/>
        <v>8</v>
      </c>
      <c r="F76" s="6">
        <f t="shared" si="52"/>
        <v>8</v>
      </c>
      <c r="G76" s="6">
        <f t="shared" si="52"/>
        <v>8</v>
      </c>
    </row>
    <row r="77" spans="3:7" x14ac:dyDescent="0.25">
      <c r="D77" s="3">
        <f t="shared" ref="D77:G77" si="53">D70-D75</f>
        <v>1.093294460641399</v>
      </c>
      <c r="E77" s="3">
        <f t="shared" si="53"/>
        <v>20.479999999999997</v>
      </c>
      <c r="F77" s="3">
        <f t="shared" si="53"/>
        <v>47.977312499999996</v>
      </c>
      <c r="G77" s="3">
        <f t="shared" si="53"/>
        <v>58.529067710189814</v>
      </c>
    </row>
    <row r="78" spans="3:7" x14ac:dyDescent="0.25">
      <c r="D78" s="23">
        <v>0.125</v>
      </c>
      <c r="E78" s="23">
        <v>1</v>
      </c>
      <c r="F78" s="23">
        <v>1</v>
      </c>
      <c r="G78" s="23">
        <v>1</v>
      </c>
    </row>
    <row r="79" spans="3:7" x14ac:dyDescent="0.25">
      <c r="D79" s="23">
        <f t="shared" ref="D79:G79" si="54">D72-D71</f>
        <v>0.125</v>
      </c>
      <c r="E79" s="23">
        <f t="shared" si="54"/>
        <v>3.125</v>
      </c>
      <c r="F79" s="23">
        <f t="shared" si="54"/>
        <v>8.125</v>
      </c>
      <c r="G79" s="23">
        <f t="shared" si="54"/>
        <v>13.125</v>
      </c>
    </row>
    <row r="80" spans="3:7" x14ac:dyDescent="0.25">
      <c r="D80" s="3">
        <f t="shared" ref="D80:G80" si="55">D77*D$26*D78</f>
        <v>3.9046230737192822E-2</v>
      </c>
      <c r="E80" s="3">
        <f t="shared" si="55"/>
        <v>4.0959999999999992</v>
      </c>
      <c r="F80" s="3">
        <f t="shared" si="55"/>
        <v>4.79773125</v>
      </c>
      <c r="G80" s="3">
        <f t="shared" si="55"/>
        <v>4.3896800782642371</v>
      </c>
    </row>
    <row r="81" spans="4:7" x14ac:dyDescent="0.25">
      <c r="D81" s="3">
        <f t="shared" ref="D81:G81" si="56">D77/D79*D78</f>
        <v>1.093294460641399</v>
      </c>
      <c r="E81" s="3">
        <f t="shared" si="56"/>
        <v>6.5535999999999994</v>
      </c>
      <c r="F81" s="3">
        <f t="shared" si="56"/>
        <v>5.9048999999999996</v>
      </c>
      <c r="G81" s="3">
        <f t="shared" si="56"/>
        <v>4.4593575398239862</v>
      </c>
    </row>
    <row r="82" spans="4:7" x14ac:dyDescent="0.25">
      <c r="D82" s="3">
        <f t="shared" ref="D82" si="57">MAX(D80,D81)</f>
        <v>1.093294460641399</v>
      </c>
      <c r="E82" s="3">
        <f t="shared" ref="E82" si="58">MAX(E80,E81)</f>
        <v>6.5535999999999994</v>
      </c>
      <c r="F82" s="3">
        <f t="shared" ref="F82" si="59">MAX(F80,F81)</f>
        <v>5.9048999999999996</v>
      </c>
      <c r="G82" s="3">
        <f t="shared" ref="G82" si="60">MAX(G80,G81)</f>
        <v>4.4593575398239862</v>
      </c>
    </row>
    <row r="83" spans="4:7" s="6" customFormat="1" x14ac:dyDescent="0.25">
      <c r="E83" s="6">
        <f t="shared" ref="E83:G83" si="61">E76+1</f>
        <v>9</v>
      </c>
      <c r="F83" s="6">
        <f t="shared" si="61"/>
        <v>9</v>
      </c>
      <c r="G83" s="6">
        <f t="shared" si="61"/>
        <v>9</v>
      </c>
    </row>
    <row r="84" spans="4:7" x14ac:dyDescent="0.25">
      <c r="D84" s="3"/>
      <c r="E84" s="3">
        <f t="shared" ref="E84:G84" si="62">E77-E82</f>
        <v>13.926399999999997</v>
      </c>
      <c r="F84" s="3">
        <f t="shared" si="62"/>
        <v>42.072412499999999</v>
      </c>
      <c r="G84" s="3">
        <f t="shared" si="62"/>
        <v>54.06971017036583</v>
      </c>
    </row>
    <row r="85" spans="4:7" x14ac:dyDescent="0.25">
      <c r="D85" s="23"/>
      <c r="E85" s="23">
        <v>1</v>
      </c>
      <c r="F85" s="23">
        <v>1</v>
      </c>
      <c r="G85" s="23">
        <v>1</v>
      </c>
    </row>
    <row r="86" spans="4:7" x14ac:dyDescent="0.25">
      <c r="D86" s="23"/>
      <c r="E86" s="23">
        <f t="shared" ref="E86:G86" si="63">E79-E78</f>
        <v>2.125</v>
      </c>
      <c r="F86" s="23">
        <f t="shared" si="63"/>
        <v>7.125</v>
      </c>
      <c r="G86" s="23">
        <f t="shared" si="63"/>
        <v>12.125</v>
      </c>
    </row>
    <row r="87" spans="4:7" x14ac:dyDescent="0.25">
      <c r="D87" s="3"/>
      <c r="E87" s="3">
        <f t="shared" ref="E87:G87" si="64">E84*E$26*E85</f>
        <v>2.7852799999999998</v>
      </c>
      <c r="F87" s="3">
        <f t="shared" si="64"/>
        <v>4.20724125</v>
      </c>
      <c r="G87" s="3">
        <f t="shared" si="64"/>
        <v>4.0552282627774376</v>
      </c>
    </row>
    <row r="88" spans="4:7" x14ac:dyDescent="0.25">
      <c r="D88" s="3"/>
      <c r="E88" s="3">
        <f t="shared" ref="E88:G88" si="65">E84/E86*E85</f>
        <v>6.5535999999999985</v>
      </c>
      <c r="F88" s="3">
        <f t="shared" si="65"/>
        <v>5.9048999999999996</v>
      </c>
      <c r="G88" s="3">
        <f t="shared" si="65"/>
        <v>4.4593575398239862</v>
      </c>
    </row>
    <row r="89" spans="4:7" x14ac:dyDescent="0.25">
      <c r="D89" s="3"/>
      <c r="E89" s="3">
        <f t="shared" ref="E89" si="66">MAX(E87,E88)</f>
        <v>6.5535999999999985</v>
      </c>
      <c r="F89" s="3">
        <f t="shared" ref="F89" si="67">MAX(F87,F88)</f>
        <v>5.9048999999999996</v>
      </c>
      <c r="G89" s="3">
        <f t="shared" ref="G89" si="68">MAX(G87,G88)</f>
        <v>4.4593575398239862</v>
      </c>
    </row>
    <row r="90" spans="4:7" s="6" customFormat="1" x14ac:dyDescent="0.25">
      <c r="E90" s="6">
        <f t="shared" ref="E90:G90" si="69">E83+1</f>
        <v>10</v>
      </c>
      <c r="F90" s="6">
        <f t="shared" si="69"/>
        <v>10</v>
      </c>
      <c r="G90" s="6">
        <f t="shared" si="69"/>
        <v>10</v>
      </c>
    </row>
    <row r="91" spans="4:7" x14ac:dyDescent="0.25">
      <c r="D91" s="3"/>
      <c r="E91" s="3">
        <f t="shared" ref="E91:G91" si="70">E84-E89</f>
        <v>7.3727999999999989</v>
      </c>
      <c r="F91" s="3">
        <f t="shared" si="70"/>
        <v>36.167512500000001</v>
      </c>
      <c r="G91" s="3">
        <f t="shared" si="70"/>
        <v>49.610352630541847</v>
      </c>
    </row>
    <row r="92" spans="4:7" x14ac:dyDescent="0.25">
      <c r="D92" s="23"/>
      <c r="E92" s="23">
        <v>1</v>
      </c>
      <c r="F92" s="23">
        <v>1</v>
      </c>
      <c r="G92" s="23">
        <v>1</v>
      </c>
    </row>
    <row r="93" spans="4:7" x14ac:dyDescent="0.25">
      <c r="D93" s="23"/>
      <c r="E93" s="23">
        <f t="shared" ref="E93:G93" si="71">E86-E85</f>
        <v>1.125</v>
      </c>
      <c r="F93" s="23">
        <f t="shared" si="71"/>
        <v>6.125</v>
      </c>
      <c r="G93" s="23">
        <f t="shared" si="71"/>
        <v>11.125</v>
      </c>
    </row>
    <row r="94" spans="4:7" x14ac:dyDescent="0.25">
      <c r="D94" s="3"/>
      <c r="E94" s="3">
        <f t="shared" ref="E94:G94" si="72">E91*E$26*E92</f>
        <v>1.4745599999999999</v>
      </c>
      <c r="F94" s="3">
        <f t="shared" si="72"/>
        <v>3.6167512500000001</v>
      </c>
      <c r="G94" s="3">
        <f t="shared" si="72"/>
        <v>3.7207764472906391</v>
      </c>
    </row>
    <row r="95" spans="4:7" x14ac:dyDescent="0.25">
      <c r="D95" s="3"/>
      <c r="E95" s="3">
        <f t="shared" ref="E95:G95" si="73">E91/E93*E92</f>
        <v>6.5535999999999994</v>
      </c>
      <c r="F95" s="3">
        <f t="shared" si="73"/>
        <v>5.9049000000000005</v>
      </c>
      <c r="G95" s="3">
        <f t="shared" si="73"/>
        <v>4.4593575398239862</v>
      </c>
    </row>
    <row r="96" spans="4:7" x14ac:dyDescent="0.25">
      <c r="D96" s="3"/>
      <c r="E96" s="3">
        <f t="shared" ref="E96" si="74">MAX(E94,E95)</f>
        <v>6.5535999999999994</v>
      </c>
      <c r="F96" s="3">
        <f t="shared" ref="F96" si="75">MAX(F94,F95)</f>
        <v>5.9049000000000005</v>
      </c>
      <c r="G96" s="3">
        <f t="shared" ref="G96" si="76">MAX(G94,G95)</f>
        <v>4.4593575398239862</v>
      </c>
    </row>
    <row r="97" spans="4:7" s="6" customFormat="1" x14ac:dyDescent="0.25">
      <c r="E97" s="6">
        <f t="shared" ref="E97:G97" si="77">E90+1</f>
        <v>11</v>
      </c>
      <c r="F97" s="6">
        <f t="shared" si="77"/>
        <v>11</v>
      </c>
      <c r="G97" s="6">
        <f t="shared" si="77"/>
        <v>11</v>
      </c>
    </row>
    <row r="98" spans="4:7" x14ac:dyDescent="0.25">
      <c r="D98" s="3"/>
      <c r="E98" s="3">
        <f t="shared" ref="E98:G98" si="78">E91-E96</f>
        <v>0.81919999999999948</v>
      </c>
      <c r="F98" s="3">
        <f t="shared" si="78"/>
        <v>30.262612499999999</v>
      </c>
      <c r="G98" s="3">
        <f t="shared" si="78"/>
        <v>45.150995090717863</v>
      </c>
    </row>
    <row r="99" spans="4:7" x14ac:dyDescent="0.25">
      <c r="D99" s="23"/>
      <c r="E99" s="23">
        <v>0.125</v>
      </c>
      <c r="F99" s="23">
        <v>1</v>
      </c>
      <c r="G99" s="23">
        <v>1</v>
      </c>
    </row>
    <row r="100" spans="4:7" x14ac:dyDescent="0.25">
      <c r="D100" s="23"/>
      <c r="E100" s="23">
        <f t="shared" ref="E100:G100" si="79">E93-E92</f>
        <v>0.125</v>
      </c>
      <c r="F100" s="23">
        <f t="shared" si="79"/>
        <v>5.125</v>
      </c>
      <c r="G100" s="23">
        <f t="shared" si="79"/>
        <v>10.125</v>
      </c>
    </row>
    <row r="101" spans="4:7" x14ac:dyDescent="0.25">
      <c r="D101" s="3"/>
      <c r="E101" s="3">
        <f t="shared" ref="E101:G101" si="80">E98*E$26*E99</f>
        <v>2.0479999999999988E-2</v>
      </c>
      <c r="F101" s="3">
        <f t="shared" si="80"/>
        <v>3.0262612500000001</v>
      </c>
      <c r="G101" s="3">
        <f t="shared" si="80"/>
        <v>3.3863246318038405</v>
      </c>
    </row>
    <row r="102" spans="4:7" x14ac:dyDescent="0.25">
      <c r="D102" s="3"/>
      <c r="E102" s="3">
        <f t="shared" ref="E102:G102" si="81">E98/E100*E99</f>
        <v>0.81919999999999948</v>
      </c>
      <c r="F102" s="3">
        <f t="shared" si="81"/>
        <v>5.9048999999999996</v>
      </c>
      <c r="G102" s="3">
        <f t="shared" si="81"/>
        <v>4.4593575398239862</v>
      </c>
    </row>
    <row r="103" spans="4:7" x14ac:dyDescent="0.25">
      <c r="D103" s="3"/>
      <c r="E103" s="3">
        <f t="shared" ref="E103" si="82">MAX(E101,E102)</f>
        <v>0.81919999999999948</v>
      </c>
      <c r="F103" s="3">
        <f t="shared" ref="F103" si="83">MAX(F101,F102)</f>
        <v>5.9048999999999996</v>
      </c>
      <c r="G103" s="3">
        <f t="shared" ref="G103" si="84">MAX(G101,G102)</f>
        <v>4.4593575398239862</v>
      </c>
    </row>
    <row r="104" spans="4:7" s="6" customFormat="1" x14ac:dyDescent="0.25">
      <c r="F104" s="6">
        <f t="shared" ref="F104:G104" si="85">F97+1</f>
        <v>12</v>
      </c>
      <c r="G104" s="6">
        <f t="shared" si="85"/>
        <v>12</v>
      </c>
    </row>
    <row r="105" spans="4:7" x14ac:dyDescent="0.25">
      <c r="D105" s="3"/>
      <c r="E105" s="3"/>
      <c r="F105" s="3">
        <f t="shared" ref="F105:G105" si="86">F98-F103</f>
        <v>24.357712499999998</v>
      </c>
      <c r="G105" s="3">
        <f t="shared" si="86"/>
        <v>40.69163755089388</v>
      </c>
    </row>
    <row r="106" spans="4:7" x14ac:dyDescent="0.25">
      <c r="D106" s="23"/>
      <c r="E106" s="23"/>
      <c r="F106" s="23">
        <v>1</v>
      </c>
      <c r="G106" s="23">
        <v>1</v>
      </c>
    </row>
    <row r="107" spans="4:7" x14ac:dyDescent="0.25">
      <c r="D107" s="23"/>
      <c r="E107" s="23"/>
      <c r="F107" s="23">
        <f t="shared" ref="F107:G107" si="87">F100-F99</f>
        <v>4.125</v>
      </c>
      <c r="G107" s="23">
        <f t="shared" si="87"/>
        <v>9.125</v>
      </c>
    </row>
    <row r="108" spans="4:7" x14ac:dyDescent="0.25">
      <c r="D108" s="3"/>
      <c r="E108" s="3"/>
      <c r="F108" s="3">
        <f t="shared" ref="F108:G108" si="88">F105*F$26*F106</f>
        <v>2.4357712500000002</v>
      </c>
      <c r="G108" s="3">
        <f t="shared" si="88"/>
        <v>3.0518728163170414</v>
      </c>
    </row>
    <row r="109" spans="4:7" x14ac:dyDescent="0.25">
      <c r="D109" s="3"/>
      <c r="E109" s="3"/>
      <c r="F109" s="3">
        <f t="shared" ref="F109:G109" si="89">F105/F107*F106</f>
        <v>5.9048999999999996</v>
      </c>
      <c r="G109" s="3">
        <f t="shared" si="89"/>
        <v>4.4593575398239871</v>
      </c>
    </row>
    <row r="110" spans="4:7" x14ac:dyDescent="0.25">
      <c r="D110" s="3"/>
      <c r="E110" s="3"/>
      <c r="F110" s="3">
        <f t="shared" ref="F110" si="90">MAX(F108,F109)</f>
        <v>5.9048999999999996</v>
      </c>
      <c r="G110" s="3">
        <f t="shared" ref="G110" si="91">MAX(G108,G109)</f>
        <v>4.4593575398239871</v>
      </c>
    </row>
    <row r="111" spans="4:7" s="6" customFormat="1" x14ac:dyDescent="0.25">
      <c r="F111" s="6">
        <f t="shared" ref="F111:G111" si="92">F104+1</f>
        <v>13</v>
      </c>
      <c r="G111" s="6">
        <f t="shared" si="92"/>
        <v>13</v>
      </c>
    </row>
    <row r="112" spans="4:7" x14ac:dyDescent="0.25">
      <c r="D112" s="3"/>
      <c r="E112" s="3"/>
      <c r="F112" s="3">
        <f t="shared" ref="F112:G112" si="93">F105-F110</f>
        <v>18.4528125</v>
      </c>
      <c r="G112" s="3">
        <f t="shared" si="93"/>
        <v>36.232280011069889</v>
      </c>
    </row>
    <row r="113" spans="4:7" x14ac:dyDescent="0.25">
      <c r="D113" s="23"/>
      <c r="E113" s="23"/>
      <c r="F113" s="23">
        <v>1</v>
      </c>
      <c r="G113" s="23">
        <v>1</v>
      </c>
    </row>
    <row r="114" spans="4:7" x14ac:dyDescent="0.25">
      <c r="D114" s="23"/>
      <c r="E114" s="23"/>
      <c r="F114" s="23">
        <f t="shared" ref="F114:G114" si="94">F107-F106</f>
        <v>3.125</v>
      </c>
      <c r="G114" s="23">
        <f t="shared" si="94"/>
        <v>8.125</v>
      </c>
    </row>
    <row r="115" spans="4:7" x14ac:dyDescent="0.25">
      <c r="D115" s="3"/>
      <c r="E115" s="3"/>
      <c r="F115" s="3">
        <f t="shared" ref="F115:G115" si="95">F112*F$26*F113</f>
        <v>1.8452812500000002</v>
      </c>
      <c r="G115" s="3">
        <f t="shared" si="95"/>
        <v>2.717421000830242</v>
      </c>
    </row>
    <row r="116" spans="4:7" x14ac:dyDescent="0.25">
      <c r="D116" s="3"/>
      <c r="E116" s="3"/>
      <c r="F116" s="3">
        <f t="shared" ref="F116:G116" si="96">F112/F114*F113</f>
        <v>5.9049000000000005</v>
      </c>
      <c r="G116" s="3">
        <f t="shared" si="96"/>
        <v>4.4593575398239862</v>
      </c>
    </row>
    <row r="117" spans="4:7" x14ac:dyDescent="0.25">
      <c r="D117" s="3"/>
      <c r="E117" s="3"/>
      <c r="F117" s="3">
        <f t="shared" ref="F117" si="97">MAX(F115,F116)</f>
        <v>5.9049000000000005</v>
      </c>
      <c r="G117" s="3">
        <f t="shared" ref="G117" si="98">MAX(G115,G116)</f>
        <v>4.4593575398239862</v>
      </c>
    </row>
    <row r="118" spans="4:7" s="6" customFormat="1" x14ac:dyDescent="0.25">
      <c r="F118" s="6">
        <f t="shared" ref="F118:G118" si="99">F111+1</f>
        <v>14</v>
      </c>
      <c r="G118" s="6">
        <f t="shared" si="99"/>
        <v>14</v>
      </c>
    </row>
    <row r="119" spans="4:7" x14ac:dyDescent="0.25">
      <c r="D119" s="3"/>
      <c r="E119" s="3"/>
      <c r="F119" s="3">
        <f t="shared" ref="F119:G119" si="100">F112-F117</f>
        <v>12.547912499999999</v>
      </c>
      <c r="G119" s="3">
        <f t="shared" si="100"/>
        <v>31.772922471245902</v>
      </c>
    </row>
    <row r="120" spans="4:7" x14ac:dyDescent="0.25">
      <c r="D120" s="23"/>
      <c r="E120" s="23"/>
      <c r="F120" s="23">
        <v>1</v>
      </c>
      <c r="G120" s="23">
        <v>1</v>
      </c>
    </row>
    <row r="121" spans="4:7" x14ac:dyDescent="0.25">
      <c r="D121" s="23"/>
      <c r="E121" s="23"/>
      <c r="F121" s="23">
        <f t="shared" ref="F121:G121" si="101">F114-F113</f>
        <v>2.125</v>
      </c>
      <c r="G121" s="23">
        <f t="shared" si="101"/>
        <v>7.125</v>
      </c>
    </row>
    <row r="122" spans="4:7" x14ac:dyDescent="0.25">
      <c r="D122" s="3"/>
      <c r="E122" s="3"/>
      <c r="F122" s="3">
        <f t="shared" ref="F122:G122" si="102">F119*F$26*F120</f>
        <v>1.25479125</v>
      </c>
      <c r="G122" s="3">
        <f t="shared" si="102"/>
        <v>2.3829691853434429</v>
      </c>
    </row>
    <row r="123" spans="4:7" x14ac:dyDescent="0.25">
      <c r="D123" s="3"/>
      <c r="E123" s="3"/>
      <c r="F123" s="3">
        <f t="shared" ref="F123:G123" si="103">F119/F121*F120</f>
        <v>5.9048999999999996</v>
      </c>
      <c r="G123" s="3">
        <f t="shared" si="103"/>
        <v>4.4593575398239862</v>
      </c>
    </row>
    <row r="124" spans="4:7" x14ac:dyDescent="0.25">
      <c r="D124" s="3"/>
      <c r="E124" s="3"/>
      <c r="F124" s="3">
        <f t="shared" ref="F124" si="104">MAX(F122,F123)</f>
        <v>5.9048999999999996</v>
      </c>
      <c r="G124" s="3">
        <f t="shared" ref="G124" si="105">MAX(G122,G123)</f>
        <v>4.4593575398239862</v>
      </c>
    </row>
    <row r="125" spans="4:7" s="6" customFormat="1" x14ac:dyDescent="0.25">
      <c r="F125" s="6">
        <f t="shared" ref="F125:G125" si="106">F118+1</f>
        <v>15</v>
      </c>
      <c r="G125" s="6">
        <f t="shared" si="106"/>
        <v>15</v>
      </c>
    </row>
    <row r="126" spans="4:7" x14ac:dyDescent="0.25">
      <c r="D126" s="3"/>
      <c r="E126" s="3"/>
      <c r="F126" s="3">
        <f t="shared" ref="F126:G126" si="107">F119-F124</f>
        <v>6.6430124999999993</v>
      </c>
      <c r="G126" s="3">
        <f t="shared" si="107"/>
        <v>27.313564931421915</v>
      </c>
    </row>
    <row r="127" spans="4:7" x14ac:dyDescent="0.25">
      <c r="D127" s="23"/>
      <c r="E127" s="23"/>
      <c r="F127" s="23">
        <v>1</v>
      </c>
      <c r="G127" s="23">
        <v>1</v>
      </c>
    </row>
    <row r="128" spans="4:7" x14ac:dyDescent="0.25">
      <c r="D128" s="23"/>
      <c r="E128" s="23"/>
      <c r="F128" s="23">
        <f t="shared" ref="F128:G128" si="108">F121-F120</f>
        <v>1.125</v>
      </c>
      <c r="G128" s="23">
        <f t="shared" si="108"/>
        <v>6.125</v>
      </c>
    </row>
    <row r="129" spans="4:7" x14ac:dyDescent="0.25">
      <c r="D129" s="3"/>
      <c r="E129" s="3"/>
      <c r="F129" s="3">
        <f t="shared" ref="F129:G129" si="109">F126*F$26*F127</f>
        <v>0.66430124999999995</v>
      </c>
      <c r="G129" s="3">
        <f t="shared" si="109"/>
        <v>2.0485173698566439</v>
      </c>
    </row>
    <row r="130" spans="4:7" x14ac:dyDescent="0.25">
      <c r="D130" s="3"/>
      <c r="E130" s="3"/>
      <c r="F130" s="3">
        <f t="shared" ref="F130:G130" si="110">F126/F128*F127</f>
        <v>5.9048999999999996</v>
      </c>
      <c r="G130" s="3">
        <f t="shared" si="110"/>
        <v>4.4593575398239862</v>
      </c>
    </row>
    <row r="131" spans="4:7" x14ac:dyDescent="0.25">
      <c r="D131" s="3"/>
      <c r="E131" s="3"/>
      <c r="F131" s="3">
        <f t="shared" ref="F131" si="111">MAX(F129,F130)</f>
        <v>5.9048999999999996</v>
      </c>
      <c r="G131" s="3">
        <f t="shared" ref="G131" si="112">MAX(G129,G130)</f>
        <v>4.4593575398239862</v>
      </c>
    </row>
    <row r="132" spans="4:7" s="6" customFormat="1" x14ac:dyDescent="0.25">
      <c r="F132" s="6">
        <f t="shared" ref="F132:G132" si="113">F125+1</f>
        <v>16</v>
      </c>
      <c r="G132" s="6">
        <f t="shared" si="113"/>
        <v>16</v>
      </c>
    </row>
    <row r="133" spans="4:7" x14ac:dyDescent="0.25">
      <c r="D133" s="3"/>
      <c r="E133" s="3"/>
      <c r="F133" s="3">
        <f t="shared" ref="F133:G133" si="114">F126-F131</f>
        <v>0.73811249999999973</v>
      </c>
      <c r="G133" s="3">
        <f t="shared" si="114"/>
        <v>22.854207391597928</v>
      </c>
    </row>
    <row r="134" spans="4:7" x14ac:dyDescent="0.25">
      <c r="D134" s="23"/>
      <c r="E134" s="23"/>
      <c r="F134" s="23">
        <v>0.125</v>
      </c>
      <c r="G134" s="23">
        <v>1</v>
      </c>
    </row>
    <row r="135" spans="4:7" x14ac:dyDescent="0.25">
      <c r="D135" s="23"/>
      <c r="E135" s="23"/>
      <c r="F135" s="23">
        <f t="shared" ref="F135:G135" si="115">F128-F127</f>
        <v>0.125</v>
      </c>
      <c r="G135" s="23">
        <f t="shared" si="115"/>
        <v>5.125</v>
      </c>
    </row>
    <row r="136" spans="4:7" x14ac:dyDescent="0.25">
      <c r="D136" s="3"/>
      <c r="E136" s="3"/>
      <c r="F136" s="3">
        <f t="shared" ref="F136:G136" si="116">F133*F$26*F134</f>
        <v>9.2264062499999976E-3</v>
      </c>
      <c r="G136" s="3">
        <f t="shared" si="116"/>
        <v>1.7140655543698449</v>
      </c>
    </row>
    <row r="137" spans="4:7" x14ac:dyDescent="0.25">
      <c r="D137" s="3"/>
      <c r="E137" s="3"/>
      <c r="F137" s="3">
        <f t="shared" ref="F137:G137" si="117">F133/F135*F134</f>
        <v>0.73811249999999973</v>
      </c>
      <c r="G137" s="3">
        <f t="shared" si="117"/>
        <v>4.4593575398239862</v>
      </c>
    </row>
    <row r="138" spans="4:7" x14ac:dyDescent="0.25">
      <c r="D138" s="3"/>
      <c r="E138" s="3"/>
      <c r="F138" s="3">
        <f t="shared" ref="F138" si="118">MAX(F136,F137)</f>
        <v>0.73811249999999973</v>
      </c>
      <c r="G138" s="3">
        <f t="shared" ref="G138" si="119">MAX(G136,G137)</f>
        <v>4.4593575398239862</v>
      </c>
    </row>
    <row r="139" spans="4:7" s="6" customFormat="1" x14ac:dyDescent="0.25">
      <c r="G139" s="6">
        <f t="shared" ref="G139" si="120">G132+1</f>
        <v>17</v>
      </c>
    </row>
    <row r="140" spans="4:7" x14ac:dyDescent="0.25">
      <c r="D140" s="3"/>
      <c r="E140" s="3"/>
      <c r="F140" s="3"/>
      <c r="G140" s="3">
        <f t="shared" ref="G140" si="121">G133-G138</f>
        <v>18.394849851773941</v>
      </c>
    </row>
    <row r="141" spans="4:7" x14ac:dyDescent="0.25">
      <c r="D141" s="23"/>
      <c r="E141" s="23"/>
      <c r="F141" s="23"/>
      <c r="G141" s="23">
        <v>1</v>
      </c>
    </row>
    <row r="142" spans="4:7" x14ac:dyDescent="0.25">
      <c r="D142" s="23"/>
      <c r="E142" s="23"/>
      <c r="F142" s="23"/>
      <c r="G142" s="23">
        <f t="shared" ref="G142" si="122">G135-G134</f>
        <v>4.125</v>
      </c>
    </row>
    <row r="143" spans="4:7" x14ac:dyDescent="0.25">
      <c r="D143" s="3"/>
      <c r="E143" s="3"/>
      <c r="F143" s="3"/>
      <c r="G143" s="3">
        <f t="shared" ref="G143" si="123">G140*G$26*G141</f>
        <v>1.3796137388830458</v>
      </c>
    </row>
    <row r="144" spans="4:7" x14ac:dyDescent="0.25">
      <c r="D144" s="3"/>
      <c r="E144" s="3"/>
      <c r="F144" s="3"/>
      <c r="G144" s="3">
        <f t="shared" ref="G144" si="124">G140/G142*G141</f>
        <v>4.4593575398239853</v>
      </c>
    </row>
    <row r="145" spans="4:7" x14ac:dyDescent="0.25">
      <c r="D145" s="3"/>
      <c r="E145" s="3"/>
      <c r="F145" s="3"/>
      <c r="G145" s="3">
        <f t="shared" ref="G145" si="125">MAX(G143,G144)</f>
        <v>4.4593575398239853</v>
      </c>
    </row>
    <row r="146" spans="4:7" s="6" customFormat="1" x14ac:dyDescent="0.25">
      <c r="G146" s="6">
        <f t="shared" ref="G146" si="126">G139+1</f>
        <v>18</v>
      </c>
    </row>
    <row r="147" spans="4:7" x14ac:dyDescent="0.25">
      <c r="D147" s="3"/>
      <c r="E147" s="3"/>
      <c r="F147" s="3"/>
      <c r="G147" s="3">
        <f t="shared" ref="G147" si="127">G140-G145</f>
        <v>13.935492311949956</v>
      </c>
    </row>
    <row r="148" spans="4:7" x14ac:dyDescent="0.25">
      <c r="D148" s="23"/>
      <c r="E148" s="23"/>
      <c r="F148" s="23"/>
      <c r="G148" s="23">
        <v>1</v>
      </c>
    </row>
    <row r="149" spans="4:7" x14ac:dyDescent="0.25">
      <c r="D149" s="23"/>
      <c r="E149" s="23"/>
      <c r="F149" s="23"/>
      <c r="G149" s="23">
        <f t="shared" ref="G149" si="128">G142-G141</f>
        <v>3.125</v>
      </c>
    </row>
    <row r="150" spans="4:7" x14ac:dyDescent="0.25">
      <c r="D150" s="3"/>
      <c r="E150" s="3"/>
      <c r="F150" s="3"/>
      <c r="G150" s="3">
        <f t="shared" ref="G150" si="129">G147*G$26*G148</f>
        <v>1.0451619233962468</v>
      </c>
    </row>
    <row r="151" spans="4:7" x14ac:dyDescent="0.25">
      <c r="D151" s="3"/>
      <c r="E151" s="3"/>
      <c r="F151" s="3"/>
      <c r="G151" s="3">
        <f t="shared" ref="G151" si="130">G147/G149*G148</f>
        <v>4.4593575398239862</v>
      </c>
    </row>
    <row r="152" spans="4:7" x14ac:dyDescent="0.25">
      <c r="D152" s="3"/>
      <c r="E152" s="3"/>
      <c r="F152" s="3"/>
      <c r="G152" s="3">
        <f t="shared" ref="G152" si="131">MAX(G150,G151)</f>
        <v>4.4593575398239862</v>
      </c>
    </row>
    <row r="153" spans="4:7" s="6" customFormat="1" x14ac:dyDescent="0.25">
      <c r="G153" s="6">
        <f t="shared" ref="G153" si="132">G146+1</f>
        <v>19</v>
      </c>
    </row>
    <row r="154" spans="4:7" x14ac:dyDescent="0.25">
      <c r="D154" s="3"/>
      <c r="E154" s="3"/>
      <c r="F154" s="3"/>
      <c r="G154" s="3">
        <f t="shared" ref="G154" si="133">G147-G152</f>
        <v>9.4761347721259703</v>
      </c>
    </row>
    <row r="155" spans="4:7" x14ac:dyDescent="0.25">
      <c r="D155" s="23"/>
      <c r="E155" s="23"/>
      <c r="F155" s="23"/>
      <c r="G155" s="23">
        <v>1</v>
      </c>
    </row>
    <row r="156" spans="4:7" x14ac:dyDescent="0.25">
      <c r="D156" s="23"/>
      <c r="E156" s="23"/>
      <c r="F156" s="23"/>
      <c r="G156" s="23">
        <f t="shared" ref="G156" si="134">G149-G148</f>
        <v>2.125</v>
      </c>
    </row>
    <row r="157" spans="4:7" x14ac:dyDescent="0.25">
      <c r="D157" s="3"/>
      <c r="E157" s="3"/>
      <c r="F157" s="3"/>
      <c r="G157" s="3">
        <f t="shared" ref="G157" si="135">G154*G$26*G155</f>
        <v>0.71071010790944789</v>
      </c>
    </row>
    <row r="158" spans="4:7" x14ac:dyDescent="0.25">
      <c r="D158" s="3"/>
      <c r="E158" s="3"/>
      <c r="F158" s="3"/>
      <c r="G158" s="3">
        <f t="shared" ref="G158" si="136">G154/G156*G155</f>
        <v>4.4593575398239862</v>
      </c>
    </row>
    <row r="159" spans="4:7" x14ac:dyDescent="0.25">
      <c r="D159" s="3"/>
      <c r="E159" s="3"/>
      <c r="F159" s="3"/>
      <c r="G159" s="3">
        <f t="shared" ref="G159" si="137">MAX(G157,G158)</f>
        <v>4.4593575398239862</v>
      </c>
    </row>
    <row r="160" spans="4:7" s="6" customFormat="1" x14ac:dyDescent="0.25">
      <c r="G160" s="6">
        <f t="shared" ref="G160" si="138">G153+1</f>
        <v>20</v>
      </c>
    </row>
    <row r="161" spans="4:7" x14ac:dyDescent="0.25">
      <c r="D161" s="3"/>
      <c r="E161" s="3"/>
      <c r="F161" s="3"/>
      <c r="G161" s="3">
        <f t="shared" ref="G161" si="139">G154-G159</f>
        <v>5.0167772323019841</v>
      </c>
    </row>
    <row r="162" spans="4:7" x14ac:dyDescent="0.25">
      <c r="D162" s="23"/>
      <c r="E162" s="23"/>
      <c r="F162" s="23"/>
      <c r="G162" s="23">
        <v>1</v>
      </c>
    </row>
    <row r="163" spans="4:7" x14ac:dyDescent="0.25">
      <c r="D163" s="23"/>
      <c r="E163" s="23"/>
      <c r="F163" s="23"/>
      <c r="G163" s="23">
        <f t="shared" ref="G163" si="140">G156-G155</f>
        <v>1.125</v>
      </c>
    </row>
    <row r="164" spans="4:7" x14ac:dyDescent="0.25">
      <c r="D164" s="3"/>
      <c r="E164" s="3"/>
      <c r="F164" s="3"/>
      <c r="G164" s="3">
        <f t="shared" ref="G164" si="141">G161*G$26*G162</f>
        <v>0.37625829242264885</v>
      </c>
    </row>
    <row r="165" spans="4:7" x14ac:dyDescent="0.25">
      <c r="D165" s="3"/>
      <c r="E165" s="3"/>
      <c r="F165" s="3"/>
      <c r="G165" s="3">
        <f t="shared" ref="G165" si="142">G161/G163*G162</f>
        <v>4.4593575398239862</v>
      </c>
    </row>
    <row r="166" spans="4:7" x14ac:dyDescent="0.25">
      <c r="D166" s="3"/>
      <c r="E166" s="3"/>
      <c r="F166" s="3"/>
      <c r="G166" s="3">
        <f t="shared" ref="G166" si="143">MAX(G164,G165)</f>
        <v>4.4593575398239862</v>
      </c>
    </row>
    <row r="167" spans="4:7" s="6" customFormat="1" x14ac:dyDescent="0.25">
      <c r="G167" s="6">
        <f t="shared" ref="G167" si="144">G160+1</f>
        <v>21</v>
      </c>
    </row>
    <row r="168" spans="4:7" x14ac:dyDescent="0.25">
      <c r="D168" s="3"/>
      <c r="E168" s="3"/>
      <c r="F168" s="3"/>
      <c r="G168" s="3">
        <f t="shared" ref="G168" si="145">G161-G166</f>
        <v>0.55741969247799794</v>
      </c>
    </row>
    <row r="169" spans="4:7" x14ac:dyDescent="0.25">
      <c r="D169" s="23"/>
      <c r="E169" s="23"/>
      <c r="F169" s="23"/>
      <c r="G169" s="23">
        <v>0.125</v>
      </c>
    </row>
    <row r="170" spans="4:7" x14ac:dyDescent="0.25">
      <c r="D170" s="23"/>
      <c r="E170" s="23"/>
      <c r="F170" s="23"/>
      <c r="G170" s="23">
        <f t="shared" ref="G170" si="146">G163-G162</f>
        <v>0.125</v>
      </c>
    </row>
    <row r="171" spans="4:7" x14ac:dyDescent="0.25">
      <c r="D171" s="3"/>
      <c r="E171" s="3"/>
      <c r="F171" s="3"/>
      <c r="G171" s="3">
        <f t="shared" ref="G171" si="147">G168*G$26*G169</f>
        <v>5.2258096169812314E-3</v>
      </c>
    </row>
    <row r="172" spans="4:7" x14ac:dyDescent="0.25">
      <c r="D172" s="16"/>
      <c r="E172" s="16"/>
      <c r="F172" s="16"/>
      <c r="G172" s="16">
        <f t="shared" ref="G172" si="148">G168/G170*G169</f>
        <v>0.55741969247799794</v>
      </c>
    </row>
    <row r="173" spans="4:7" x14ac:dyDescent="0.25">
      <c r="D173" s="16"/>
      <c r="E173" s="16"/>
      <c r="F173" s="16"/>
      <c r="G173" s="16">
        <f t="shared" ref="G173" si="149">MAX(G171,G172)</f>
        <v>0.55741969247799794</v>
      </c>
    </row>
    <row r="174" spans="4:7" x14ac:dyDescent="0.25">
      <c r="D174" s="8"/>
      <c r="E174" s="8"/>
      <c r="F174" s="8"/>
      <c r="G174" s="8"/>
    </row>
    <row r="175" spans="4:7" x14ac:dyDescent="0.25">
      <c r="D175" s="16"/>
      <c r="E175" s="16"/>
      <c r="F175" s="16"/>
      <c r="G175" s="16"/>
    </row>
    <row r="176" spans="4:7" x14ac:dyDescent="0.25">
      <c r="D176" s="23"/>
      <c r="E176" s="23"/>
      <c r="F176" s="23"/>
      <c r="G176" s="23"/>
    </row>
    <row r="177" spans="4:7" x14ac:dyDescent="0.25">
      <c r="D177" s="23"/>
      <c r="E177" s="23"/>
      <c r="F177" s="23"/>
      <c r="G177" s="23"/>
    </row>
    <row r="178" spans="4:7" x14ac:dyDescent="0.25">
      <c r="D178" s="3"/>
      <c r="E178" s="3"/>
      <c r="F178" s="3"/>
      <c r="G178" s="3"/>
    </row>
    <row r="179" spans="4:7" x14ac:dyDescent="0.25">
      <c r="D179" s="3"/>
      <c r="E179" s="3"/>
      <c r="F179" s="3"/>
      <c r="G179" s="3"/>
    </row>
    <row r="180" spans="4:7" x14ac:dyDescent="0.25">
      <c r="D180" s="3"/>
      <c r="E180" s="3"/>
      <c r="F180" s="3"/>
      <c r="G180"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cols>
    <col min="1" max="1" width="38" customWidth="1"/>
  </cols>
  <sheetData>
    <row r="1" spans="1:9" x14ac:dyDescent="0.25">
      <c r="A1" t="s">
        <v>45</v>
      </c>
    </row>
    <row r="2" spans="1:9" x14ac:dyDescent="0.25">
      <c r="A2" s="1" t="s">
        <v>46</v>
      </c>
      <c r="B2">
        <v>3</v>
      </c>
      <c r="C2">
        <v>5</v>
      </c>
      <c r="D2">
        <v>7</v>
      </c>
      <c r="E2">
        <v>10</v>
      </c>
      <c r="F2">
        <v>15</v>
      </c>
      <c r="G2">
        <v>20</v>
      </c>
    </row>
    <row r="3" spans="1:9" x14ac:dyDescent="0.25">
      <c r="A3" s="1">
        <v>1</v>
      </c>
      <c r="B3" s="3">
        <f>B33</f>
        <v>41.666666666666657</v>
      </c>
      <c r="C3" s="3">
        <f t="shared" ref="C3:G3" si="0">C33</f>
        <v>25</v>
      </c>
      <c r="D3" s="3">
        <f t="shared" si="0"/>
        <v>17.857142857142854</v>
      </c>
      <c r="E3" s="3">
        <f t="shared" si="0"/>
        <v>12.5</v>
      </c>
      <c r="F3" s="3">
        <f t="shared" si="0"/>
        <v>6.25</v>
      </c>
      <c r="G3" s="3">
        <f t="shared" si="0"/>
        <v>4.6875000000000009</v>
      </c>
      <c r="H3" s="3"/>
      <c r="I3" s="25"/>
    </row>
    <row r="4" spans="1:9" x14ac:dyDescent="0.25">
      <c r="A4" s="1">
        <f>A3+1</f>
        <v>2</v>
      </c>
      <c r="B4" s="3">
        <f>B40</f>
        <v>38.888888888888893</v>
      </c>
      <c r="C4" s="3">
        <f t="shared" ref="C4:G4" si="1">C40</f>
        <v>30</v>
      </c>
      <c r="D4" s="3">
        <f t="shared" si="1"/>
        <v>23.469387755102037</v>
      </c>
      <c r="E4" s="3">
        <f t="shared" si="1"/>
        <v>17.5</v>
      </c>
      <c r="F4" s="3">
        <f t="shared" si="1"/>
        <v>9.375</v>
      </c>
      <c r="G4" s="3">
        <f t="shared" si="1"/>
        <v>7.1484375000000009</v>
      </c>
    </row>
    <row r="5" spans="1:9" x14ac:dyDescent="0.25">
      <c r="A5" s="1">
        <f t="shared" ref="A5:A23" si="2">A4+1</f>
        <v>3</v>
      </c>
      <c r="B5" s="3">
        <f>B47</f>
        <v>14.141414141414145</v>
      </c>
      <c r="C5" s="3">
        <f t="shared" ref="C5:G5" si="3">C47</f>
        <v>18</v>
      </c>
      <c r="D5" s="3">
        <f t="shared" si="3"/>
        <v>16.763848396501459</v>
      </c>
      <c r="E5" s="3">
        <f t="shared" si="3"/>
        <v>14</v>
      </c>
      <c r="F5" s="3">
        <f t="shared" si="3"/>
        <v>8.4375</v>
      </c>
      <c r="G5" s="3">
        <f t="shared" si="3"/>
        <v>6.6123046875000009</v>
      </c>
    </row>
    <row r="6" spans="1:9" x14ac:dyDescent="0.25">
      <c r="A6" s="1">
        <f t="shared" si="2"/>
        <v>4</v>
      </c>
      <c r="B6" s="3">
        <f>B54</f>
        <v>5.3030303030303045</v>
      </c>
      <c r="C6" s="3">
        <f t="shared" ref="C6:G6" si="4">C54</f>
        <v>11.368421052631579</v>
      </c>
      <c r="D6" s="3">
        <f t="shared" si="4"/>
        <v>11.974177426072469</v>
      </c>
      <c r="E6" s="3">
        <f t="shared" si="4"/>
        <v>11.200000000000001</v>
      </c>
      <c r="F6" s="3">
        <f t="shared" si="4"/>
        <v>7.59375</v>
      </c>
      <c r="G6" s="3">
        <f t="shared" si="4"/>
        <v>6.1163818359375011</v>
      </c>
    </row>
    <row r="7" spans="1:9" x14ac:dyDescent="0.25">
      <c r="A7" s="1">
        <f t="shared" si="2"/>
        <v>5</v>
      </c>
      <c r="B7" s="3"/>
      <c r="C7" s="3">
        <f t="shared" ref="C7:F7" si="5">C61</f>
        <v>11.368421052631579</v>
      </c>
      <c r="D7" s="3">
        <f t="shared" si="5"/>
        <v>8.8697610563499794</v>
      </c>
      <c r="E7" s="3">
        <f t="shared" si="5"/>
        <v>8.9599999999999991</v>
      </c>
      <c r="F7" s="3">
        <f t="shared" si="5"/>
        <v>6.8343750000000005</v>
      </c>
      <c r="G7" s="3">
        <f>G61</f>
        <v>5.6576531982421878</v>
      </c>
    </row>
    <row r="8" spans="1:9" x14ac:dyDescent="0.25">
      <c r="A8" s="1">
        <f t="shared" si="2"/>
        <v>6</v>
      </c>
      <c r="B8" s="3"/>
      <c r="C8" s="3">
        <f t="shared" ref="C8:F8" si="6">C68</f>
        <v>4.2631578947368425</v>
      </c>
      <c r="D8" s="3">
        <f t="shared" si="6"/>
        <v>8.8697610563499776</v>
      </c>
      <c r="E8" s="3">
        <f t="shared" si="6"/>
        <v>7.1679999999999993</v>
      </c>
      <c r="F8" s="3">
        <f t="shared" si="6"/>
        <v>6.1509375000000004</v>
      </c>
      <c r="G8" s="3">
        <f>G68</f>
        <v>5.2333292083740242</v>
      </c>
    </row>
    <row r="9" spans="1:9" x14ac:dyDescent="0.25">
      <c r="A9" s="1">
        <f t="shared" si="2"/>
        <v>7</v>
      </c>
      <c r="B9" s="3"/>
      <c r="C9" s="3"/>
      <c r="D9" s="3">
        <f t="shared" ref="D9:F9" si="7">D75</f>
        <v>8.8697610563499794</v>
      </c>
      <c r="E9" s="3">
        <f t="shared" si="7"/>
        <v>6.5535999999999994</v>
      </c>
      <c r="F9" s="3">
        <f t="shared" si="7"/>
        <v>5.9049000000000005</v>
      </c>
      <c r="G9" s="3">
        <f>G75</f>
        <v>4.8408295177459717</v>
      </c>
    </row>
    <row r="10" spans="1:9" x14ac:dyDescent="0.25">
      <c r="A10" s="1">
        <f t="shared" si="2"/>
        <v>8</v>
      </c>
      <c r="B10" s="3"/>
      <c r="C10" s="3"/>
      <c r="D10" s="3">
        <f t="shared" ref="D10:F10" si="8">D82</f>
        <v>3.3261603961312414</v>
      </c>
      <c r="E10" s="3">
        <f t="shared" si="8"/>
        <v>6.5535999999999994</v>
      </c>
      <c r="F10" s="3">
        <f t="shared" si="8"/>
        <v>5.9049000000000005</v>
      </c>
      <c r="G10" s="3">
        <f>G82</f>
        <v>4.4777673039150239</v>
      </c>
    </row>
    <row r="11" spans="1:9" x14ac:dyDescent="0.25">
      <c r="A11" s="1">
        <f t="shared" si="2"/>
        <v>9</v>
      </c>
      <c r="B11" s="3"/>
      <c r="C11" s="3"/>
      <c r="D11" s="3"/>
      <c r="E11" s="3">
        <f t="shared" ref="E11:F11" si="9">E89</f>
        <v>6.5535999999999994</v>
      </c>
      <c r="F11" s="3">
        <f t="shared" si="9"/>
        <v>5.9049000000000005</v>
      </c>
      <c r="G11" s="3">
        <f>G89</f>
        <v>4.4626906463260836</v>
      </c>
    </row>
    <row r="12" spans="1:9" x14ac:dyDescent="0.25">
      <c r="A12" s="1">
        <f t="shared" si="2"/>
        <v>10</v>
      </c>
      <c r="B12" s="3"/>
      <c r="C12" s="3"/>
      <c r="D12" s="3"/>
      <c r="E12" s="3">
        <f>E96</f>
        <v>6.5535999999999994</v>
      </c>
      <c r="F12" s="3">
        <f t="shared" ref="F12:G12" si="10">F96</f>
        <v>5.9049000000000014</v>
      </c>
      <c r="G12" s="3">
        <f t="shared" si="10"/>
        <v>4.4626906463260836</v>
      </c>
    </row>
    <row r="13" spans="1:9" x14ac:dyDescent="0.25">
      <c r="A13" s="1">
        <f t="shared" si="2"/>
        <v>11</v>
      </c>
      <c r="B13" s="3"/>
      <c r="C13" s="3"/>
      <c r="D13" s="3"/>
      <c r="E13" s="3">
        <f>E103</f>
        <v>2.4575999999999993</v>
      </c>
      <c r="F13" s="3">
        <f t="shared" ref="F13:G13" si="11">F103</f>
        <v>5.9049000000000014</v>
      </c>
      <c r="G13" s="3">
        <f t="shared" si="11"/>
        <v>4.4626906463260836</v>
      </c>
    </row>
    <row r="14" spans="1:9" x14ac:dyDescent="0.25">
      <c r="A14" s="1">
        <f t="shared" si="2"/>
        <v>12</v>
      </c>
      <c r="B14" s="3"/>
      <c r="C14" s="3"/>
      <c r="D14" s="3"/>
      <c r="E14" s="3"/>
      <c r="F14" s="3">
        <f>F110</f>
        <v>5.9049000000000014</v>
      </c>
      <c r="G14" s="3">
        <f>G110</f>
        <v>4.4626906463260845</v>
      </c>
    </row>
    <row r="15" spans="1:9" x14ac:dyDescent="0.25">
      <c r="A15" s="1">
        <f t="shared" si="2"/>
        <v>13</v>
      </c>
      <c r="B15" s="3"/>
      <c r="C15" s="3"/>
      <c r="D15" s="3"/>
      <c r="E15" s="3"/>
      <c r="F15" s="3">
        <f>F117</f>
        <v>5.9049000000000014</v>
      </c>
      <c r="G15" s="3">
        <f>G117</f>
        <v>4.4626906463260836</v>
      </c>
    </row>
    <row r="16" spans="1:9" x14ac:dyDescent="0.25">
      <c r="A16" s="1">
        <f t="shared" si="2"/>
        <v>14</v>
      </c>
      <c r="B16" s="3"/>
      <c r="C16" s="3"/>
      <c r="D16" s="3"/>
      <c r="E16" s="3"/>
      <c r="F16" s="3">
        <f>F124</f>
        <v>5.9049000000000005</v>
      </c>
      <c r="G16" s="3">
        <f>G124</f>
        <v>4.4626906463260845</v>
      </c>
    </row>
    <row r="17" spans="1:8" x14ac:dyDescent="0.25">
      <c r="A17" s="1">
        <f t="shared" si="2"/>
        <v>15</v>
      </c>
      <c r="B17" s="3"/>
      <c r="C17" s="3"/>
      <c r="D17" s="3"/>
      <c r="E17" s="3"/>
      <c r="F17" s="3">
        <f>F131</f>
        <v>5.9049000000000005</v>
      </c>
      <c r="G17" s="3">
        <f>G131</f>
        <v>4.4626906463260845</v>
      </c>
    </row>
    <row r="18" spans="1:8" x14ac:dyDescent="0.25">
      <c r="A18" s="1">
        <f t="shared" si="2"/>
        <v>16</v>
      </c>
      <c r="B18" s="3"/>
      <c r="C18" s="3"/>
      <c r="D18" s="3"/>
      <c r="E18" s="3"/>
      <c r="F18" s="3">
        <f>F138</f>
        <v>2.2143375000000001</v>
      </c>
      <c r="G18" s="3">
        <f>G138</f>
        <v>4.4626906463260845</v>
      </c>
    </row>
    <row r="19" spans="1:8" x14ac:dyDescent="0.25">
      <c r="A19" s="1">
        <f t="shared" si="2"/>
        <v>17</v>
      </c>
      <c r="B19" s="3"/>
      <c r="C19" s="3"/>
      <c r="D19" s="3"/>
      <c r="E19" s="3"/>
      <c r="F19" s="3"/>
      <c r="G19" s="3">
        <f>G145</f>
        <v>4.4626906463260845</v>
      </c>
    </row>
    <row r="20" spans="1:8" x14ac:dyDescent="0.25">
      <c r="A20" s="1">
        <f t="shared" si="2"/>
        <v>18</v>
      </c>
      <c r="B20" s="3"/>
      <c r="C20" s="3"/>
      <c r="D20" s="3"/>
      <c r="E20" s="3"/>
      <c r="F20" s="3"/>
      <c r="G20" s="3">
        <f>G152</f>
        <v>4.4626906463260845</v>
      </c>
    </row>
    <row r="21" spans="1:8" x14ac:dyDescent="0.25">
      <c r="A21" s="1">
        <f t="shared" si="2"/>
        <v>19</v>
      </c>
      <c r="B21" s="3"/>
      <c r="C21" s="3"/>
      <c r="D21" s="3"/>
      <c r="E21" s="3"/>
      <c r="F21" s="3"/>
      <c r="G21" s="3">
        <f>G159</f>
        <v>4.4626906463260836</v>
      </c>
    </row>
    <row r="22" spans="1:8" x14ac:dyDescent="0.25">
      <c r="A22" s="1">
        <f t="shared" si="2"/>
        <v>20</v>
      </c>
      <c r="G22" s="3">
        <f>G166</f>
        <v>4.4626906463260845</v>
      </c>
    </row>
    <row r="23" spans="1:8" x14ac:dyDescent="0.25">
      <c r="A23" s="1">
        <f t="shared" si="2"/>
        <v>21</v>
      </c>
      <c r="G23" s="3">
        <f>G173</f>
        <v>1.6735089923722812</v>
      </c>
    </row>
    <row r="25" spans="1:8" s="6" customFormat="1" x14ac:dyDescent="0.25">
      <c r="A25" s="6" t="s">
        <v>20</v>
      </c>
      <c r="B25" s="6">
        <v>2</v>
      </c>
      <c r="C25" s="6">
        <v>2</v>
      </c>
      <c r="D25" s="6">
        <v>2</v>
      </c>
      <c r="E25" s="6">
        <v>2</v>
      </c>
      <c r="F25" s="6">
        <v>1.5</v>
      </c>
      <c r="G25" s="6">
        <v>1.5</v>
      </c>
    </row>
    <row r="26" spans="1:8" x14ac:dyDescent="0.25">
      <c r="A26" t="s">
        <v>19</v>
      </c>
      <c r="B26" s="2">
        <f>1/B30*B25</f>
        <v>0.66666666666666663</v>
      </c>
      <c r="C26" s="2">
        <f t="shared" ref="C26:G26" si="12">1/C30*C25</f>
        <v>0.4</v>
      </c>
      <c r="D26" s="2">
        <f t="shared" si="12"/>
        <v>0.2857142857142857</v>
      </c>
      <c r="E26" s="2">
        <f t="shared" si="12"/>
        <v>0.2</v>
      </c>
      <c r="F26" s="2">
        <f t="shared" si="12"/>
        <v>0.1</v>
      </c>
      <c r="G26" s="2">
        <f t="shared" si="12"/>
        <v>7.5000000000000011E-2</v>
      </c>
      <c r="H26" s="2"/>
    </row>
    <row r="27" spans="1:8" s="6" customFormat="1" x14ac:dyDescent="0.25">
      <c r="A27" s="6" t="s">
        <v>14</v>
      </c>
      <c r="B27" s="6">
        <v>1</v>
      </c>
      <c r="C27" s="6">
        <v>1</v>
      </c>
      <c r="D27" s="6">
        <v>1</v>
      </c>
      <c r="E27" s="6">
        <v>1</v>
      </c>
      <c r="F27" s="6">
        <v>1</v>
      </c>
      <c r="G27" s="6">
        <v>1</v>
      </c>
    </row>
    <row r="28" spans="1:8" x14ac:dyDescent="0.25">
      <c r="A28" s="22" t="s">
        <v>1</v>
      </c>
      <c r="B28" s="3">
        <v>100</v>
      </c>
      <c r="C28" s="3">
        <v>100</v>
      </c>
      <c r="D28" s="3">
        <v>100</v>
      </c>
      <c r="E28" s="3">
        <v>100</v>
      </c>
      <c r="F28" s="3">
        <v>100</v>
      </c>
      <c r="G28" s="3">
        <v>100</v>
      </c>
      <c r="H28" s="3"/>
    </row>
    <row r="29" spans="1:8" x14ac:dyDescent="0.25">
      <c r="A29" s="22" t="s">
        <v>21</v>
      </c>
      <c r="B29" s="23">
        <v>0.625</v>
      </c>
      <c r="C29" s="23">
        <v>0.625</v>
      </c>
      <c r="D29" s="23">
        <v>0.625</v>
      </c>
      <c r="E29" s="23">
        <v>0.625</v>
      </c>
      <c r="F29" s="23">
        <v>0.625</v>
      </c>
      <c r="G29" s="23">
        <v>0.625</v>
      </c>
      <c r="H29" s="23"/>
    </row>
    <row r="30" spans="1:8" x14ac:dyDescent="0.25">
      <c r="A30" s="8" t="s">
        <v>10</v>
      </c>
      <c r="B30">
        <f>B2</f>
        <v>3</v>
      </c>
      <c r="C30">
        <f>C2</f>
        <v>5</v>
      </c>
      <c r="D30">
        <f t="shared" ref="D30:G30" si="13">D2</f>
        <v>7</v>
      </c>
      <c r="E30">
        <f t="shared" si="13"/>
        <v>10</v>
      </c>
      <c r="F30">
        <f t="shared" si="13"/>
        <v>15</v>
      </c>
      <c r="G30">
        <f t="shared" si="13"/>
        <v>20</v>
      </c>
    </row>
    <row r="31" spans="1:8" x14ac:dyDescent="0.25">
      <c r="A31" s="8" t="s">
        <v>15</v>
      </c>
      <c r="B31" s="3">
        <f t="shared" ref="B31:G31" si="14">B28*B$26*B29</f>
        <v>41.666666666666657</v>
      </c>
      <c r="C31" s="3">
        <f t="shared" si="14"/>
        <v>25</v>
      </c>
      <c r="D31" s="3">
        <f t="shared" si="14"/>
        <v>17.857142857142854</v>
      </c>
      <c r="E31" s="3">
        <f t="shared" si="14"/>
        <v>12.5</v>
      </c>
      <c r="F31" s="3">
        <f t="shared" si="14"/>
        <v>6.25</v>
      </c>
      <c r="G31" s="3">
        <f t="shared" si="14"/>
        <v>4.6875000000000009</v>
      </c>
      <c r="H31" s="3"/>
    </row>
    <row r="32" spans="1:8" x14ac:dyDescent="0.25">
      <c r="A32" s="8" t="s">
        <v>16</v>
      </c>
      <c r="B32" s="3">
        <f t="shared" ref="B32:G32" si="15">B28/B30*B29</f>
        <v>20.833333333333336</v>
      </c>
      <c r="C32" s="3">
        <f t="shared" si="15"/>
        <v>12.5</v>
      </c>
      <c r="D32" s="3">
        <f t="shared" si="15"/>
        <v>8.9285714285714288</v>
      </c>
      <c r="E32" s="3">
        <f t="shared" si="15"/>
        <v>6.25</v>
      </c>
      <c r="F32" s="3">
        <f t="shared" si="15"/>
        <v>4.166666666666667</v>
      </c>
      <c r="G32" s="3">
        <f t="shared" si="15"/>
        <v>3.125</v>
      </c>
      <c r="H32" s="3"/>
    </row>
    <row r="33" spans="1:8" x14ac:dyDescent="0.25">
      <c r="A33" s="8" t="s">
        <v>17</v>
      </c>
      <c r="B33" s="3">
        <f t="shared" ref="B33:G33" si="16">MAX(B31,B32)</f>
        <v>41.666666666666657</v>
      </c>
      <c r="C33" s="3">
        <f t="shared" si="16"/>
        <v>25</v>
      </c>
      <c r="D33" s="3">
        <f t="shared" si="16"/>
        <v>17.857142857142854</v>
      </c>
      <c r="E33" s="3">
        <f t="shared" si="16"/>
        <v>12.5</v>
      </c>
      <c r="F33" s="3">
        <f t="shared" si="16"/>
        <v>6.25</v>
      </c>
      <c r="G33" s="3">
        <f t="shared" si="16"/>
        <v>4.6875000000000009</v>
      </c>
      <c r="H33" s="3"/>
    </row>
    <row r="34" spans="1:8" s="6" customFormat="1" x14ac:dyDescent="0.25">
      <c r="A34" s="6" t="s">
        <v>14</v>
      </c>
      <c r="B34" s="6">
        <f t="shared" ref="B34:G34" si="17">B27+1</f>
        <v>2</v>
      </c>
      <c r="C34" s="6">
        <f t="shared" si="17"/>
        <v>2</v>
      </c>
      <c r="D34" s="6">
        <f t="shared" si="17"/>
        <v>2</v>
      </c>
      <c r="E34" s="6">
        <f t="shared" si="17"/>
        <v>2</v>
      </c>
      <c r="F34" s="6">
        <f t="shared" si="17"/>
        <v>2</v>
      </c>
      <c r="G34" s="6">
        <f t="shared" si="17"/>
        <v>2</v>
      </c>
    </row>
    <row r="35" spans="1:8" x14ac:dyDescent="0.25">
      <c r="A35" s="22" t="s">
        <v>1</v>
      </c>
      <c r="B35" s="3">
        <f t="shared" ref="B35:G35" si="18">B28-B33</f>
        <v>58.333333333333343</v>
      </c>
      <c r="C35" s="3">
        <f t="shared" si="18"/>
        <v>75</v>
      </c>
      <c r="D35" s="3">
        <f t="shared" si="18"/>
        <v>82.142857142857139</v>
      </c>
      <c r="E35" s="3">
        <f t="shared" si="18"/>
        <v>87.5</v>
      </c>
      <c r="F35" s="3">
        <f t="shared" si="18"/>
        <v>93.75</v>
      </c>
      <c r="G35" s="3">
        <f t="shared" si="18"/>
        <v>95.3125</v>
      </c>
    </row>
    <row r="36" spans="1:8" x14ac:dyDescent="0.25">
      <c r="A36" s="22" t="s">
        <v>21</v>
      </c>
      <c r="B36" s="23">
        <v>1</v>
      </c>
      <c r="C36" s="23">
        <v>1</v>
      </c>
      <c r="D36" s="23">
        <v>1</v>
      </c>
      <c r="E36" s="23">
        <v>1</v>
      </c>
      <c r="F36" s="23">
        <v>1</v>
      </c>
      <c r="G36" s="23">
        <v>1</v>
      </c>
    </row>
    <row r="37" spans="1:8" x14ac:dyDescent="0.25">
      <c r="A37" s="8" t="s">
        <v>10</v>
      </c>
      <c r="B37" s="23">
        <f t="shared" ref="B37:G37" si="19">B30-B29</f>
        <v>2.375</v>
      </c>
      <c r="C37" s="23">
        <f t="shared" si="19"/>
        <v>4.375</v>
      </c>
      <c r="D37" s="23">
        <f t="shared" si="19"/>
        <v>6.375</v>
      </c>
      <c r="E37" s="23">
        <f t="shared" si="19"/>
        <v>9.375</v>
      </c>
      <c r="F37" s="23">
        <f t="shared" si="19"/>
        <v>14.375</v>
      </c>
      <c r="G37" s="23">
        <f t="shared" si="19"/>
        <v>19.375</v>
      </c>
    </row>
    <row r="38" spans="1:8" x14ac:dyDescent="0.25">
      <c r="A38" s="8" t="s">
        <v>15</v>
      </c>
      <c r="B38" s="3">
        <f t="shared" ref="B38:G38" si="20">B35*B$26*B36</f>
        <v>38.888888888888893</v>
      </c>
      <c r="C38" s="3">
        <f t="shared" si="20"/>
        <v>30</v>
      </c>
      <c r="D38" s="3">
        <f t="shared" si="20"/>
        <v>23.469387755102037</v>
      </c>
      <c r="E38" s="3">
        <f t="shared" si="20"/>
        <v>17.5</v>
      </c>
      <c r="F38" s="3">
        <f t="shared" si="20"/>
        <v>9.375</v>
      </c>
      <c r="G38" s="3">
        <f t="shared" si="20"/>
        <v>7.1484375000000009</v>
      </c>
    </row>
    <row r="39" spans="1:8" x14ac:dyDescent="0.25">
      <c r="A39" s="8" t="s">
        <v>16</v>
      </c>
      <c r="B39" s="3">
        <f t="shared" ref="B39:G39" si="21">B35/B37*B36</f>
        <v>24.561403508771935</v>
      </c>
      <c r="C39" s="3">
        <f t="shared" si="21"/>
        <v>17.142857142857142</v>
      </c>
      <c r="D39" s="3">
        <f t="shared" si="21"/>
        <v>12.885154061624648</v>
      </c>
      <c r="E39" s="3">
        <f t="shared" si="21"/>
        <v>9.3333333333333339</v>
      </c>
      <c r="F39" s="3">
        <f t="shared" si="21"/>
        <v>6.5217391304347823</v>
      </c>
      <c r="G39" s="3">
        <f t="shared" si="21"/>
        <v>4.919354838709677</v>
      </c>
    </row>
    <row r="40" spans="1:8" x14ac:dyDescent="0.25">
      <c r="A40" s="8" t="s">
        <v>17</v>
      </c>
      <c r="B40" s="3">
        <f t="shared" ref="B40:G40" si="22">MAX(B38,B39)</f>
        <v>38.888888888888893</v>
      </c>
      <c r="C40" s="3">
        <f t="shared" si="22"/>
        <v>30</v>
      </c>
      <c r="D40" s="3">
        <f t="shared" si="22"/>
        <v>23.469387755102037</v>
      </c>
      <c r="E40" s="3">
        <f t="shared" si="22"/>
        <v>17.5</v>
      </c>
      <c r="F40" s="3">
        <f t="shared" si="22"/>
        <v>9.375</v>
      </c>
      <c r="G40" s="3">
        <f t="shared" si="22"/>
        <v>7.1484375000000009</v>
      </c>
    </row>
    <row r="41" spans="1:8" s="6" customFormat="1" x14ac:dyDescent="0.25">
      <c r="A41" s="6" t="s">
        <v>14</v>
      </c>
      <c r="B41" s="6">
        <f t="shared" ref="B41:G41" si="23">B34+1</f>
        <v>3</v>
      </c>
      <c r="C41" s="6">
        <f t="shared" si="23"/>
        <v>3</v>
      </c>
      <c r="D41" s="6">
        <f t="shared" si="23"/>
        <v>3</v>
      </c>
      <c r="E41" s="6">
        <f t="shared" si="23"/>
        <v>3</v>
      </c>
      <c r="F41" s="6">
        <f t="shared" si="23"/>
        <v>3</v>
      </c>
      <c r="G41" s="6">
        <f t="shared" si="23"/>
        <v>3</v>
      </c>
    </row>
    <row r="42" spans="1:8" x14ac:dyDescent="0.25">
      <c r="A42" s="22" t="s">
        <v>1</v>
      </c>
      <c r="B42" s="3">
        <f t="shared" ref="B42:G42" si="24">B35-B40</f>
        <v>19.44444444444445</v>
      </c>
      <c r="C42" s="3">
        <f t="shared" si="24"/>
        <v>45</v>
      </c>
      <c r="D42" s="3">
        <f t="shared" si="24"/>
        <v>58.673469387755105</v>
      </c>
      <c r="E42" s="3">
        <f t="shared" si="24"/>
        <v>70</v>
      </c>
      <c r="F42" s="3">
        <f t="shared" si="24"/>
        <v>84.375</v>
      </c>
      <c r="G42" s="3">
        <f t="shared" si="24"/>
        <v>88.1640625</v>
      </c>
    </row>
    <row r="43" spans="1:8" x14ac:dyDescent="0.25">
      <c r="A43" s="22" t="s">
        <v>21</v>
      </c>
      <c r="B43" s="23">
        <v>1</v>
      </c>
      <c r="C43" s="23">
        <v>1</v>
      </c>
      <c r="D43" s="23">
        <v>1</v>
      </c>
      <c r="E43" s="23">
        <v>1</v>
      </c>
      <c r="F43" s="23">
        <v>1</v>
      </c>
      <c r="G43" s="23">
        <v>1</v>
      </c>
    </row>
    <row r="44" spans="1:8" x14ac:dyDescent="0.25">
      <c r="A44" s="8" t="s">
        <v>10</v>
      </c>
      <c r="B44" s="23">
        <f t="shared" ref="B44:G44" si="25">B37-B36</f>
        <v>1.375</v>
      </c>
      <c r="C44" s="23">
        <f t="shared" si="25"/>
        <v>3.375</v>
      </c>
      <c r="D44" s="23">
        <f t="shared" si="25"/>
        <v>5.375</v>
      </c>
      <c r="E44" s="23">
        <f t="shared" si="25"/>
        <v>8.375</v>
      </c>
      <c r="F44" s="23">
        <f t="shared" si="25"/>
        <v>13.375</v>
      </c>
      <c r="G44" s="23">
        <f t="shared" si="25"/>
        <v>18.375</v>
      </c>
    </row>
    <row r="45" spans="1:8" x14ac:dyDescent="0.25">
      <c r="A45" s="8" t="s">
        <v>15</v>
      </c>
      <c r="B45" s="3">
        <f t="shared" ref="B45:G45" si="26">B42*B$26*B43</f>
        <v>12.962962962962965</v>
      </c>
      <c r="C45" s="3">
        <f t="shared" si="26"/>
        <v>18</v>
      </c>
      <c r="D45" s="3">
        <f t="shared" si="26"/>
        <v>16.763848396501459</v>
      </c>
      <c r="E45" s="3">
        <f t="shared" si="26"/>
        <v>14</v>
      </c>
      <c r="F45" s="3">
        <f t="shared" si="26"/>
        <v>8.4375</v>
      </c>
      <c r="G45" s="3">
        <f t="shared" si="26"/>
        <v>6.6123046875000009</v>
      </c>
    </row>
    <row r="46" spans="1:8" x14ac:dyDescent="0.25">
      <c r="A46" s="8" t="s">
        <v>16</v>
      </c>
      <c r="B46" s="3">
        <f t="shared" ref="B46:G46" si="27">B42/B44*B43</f>
        <v>14.141414141414145</v>
      </c>
      <c r="C46" s="3">
        <f t="shared" si="27"/>
        <v>13.333333333333334</v>
      </c>
      <c r="D46" s="3">
        <f t="shared" si="27"/>
        <v>10.915994304698625</v>
      </c>
      <c r="E46" s="3">
        <f t="shared" si="27"/>
        <v>8.3582089552238799</v>
      </c>
      <c r="F46" s="3">
        <f t="shared" si="27"/>
        <v>6.3084112149532707</v>
      </c>
      <c r="G46" s="3">
        <f t="shared" si="27"/>
        <v>4.7980442176870746</v>
      </c>
    </row>
    <row r="47" spans="1:8" x14ac:dyDescent="0.25">
      <c r="A47" s="8" t="s">
        <v>17</v>
      </c>
      <c r="B47" s="3">
        <f t="shared" ref="B47:G47" si="28">MAX(B45,B46)</f>
        <v>14.141414141414145</v>
      </c>
      <c r="C47" s="3">
        <f t="shared" si="28"/>
        <v>18</v>
      </c>
      <c r="D47" s="3">
        <f t="shared" si="28"/>
        <v>16.763848396501459</v>
      </c>
      <c r="E47" s="3">
        <f t="shared" si="28"/>
        <v>14</v>
      </c>
      <c r="F47" s="3">
        <f t="shared" si="28"/>
        <v>8.4375</v>
      </c>
      <c r="G47" s="3">
        <f t="shared" si="28"/>
        <v>6.6123046875000009</v>
      </c>
    </row>
    <row r="48" spans="1:8" s="6" customFormat="1" x14ac:dyDescent="0.25">
      <c r="A48" s="6" t="s">
        <v>14</v>
      </c>
      <c r="B48" s="6">
        <f>B41+1</f>
        <v>4</v>
      </c>
      <c r="C48" s="6">
        <f>C41+1</f>
        <v>4</v>
      </c>
      <c r="D48" s="6">
        <f t="shared" ref="D48:G48" si="29">D41+1</f>
        <v>4</v>
      </c>
      <c r="E48" s="6">
        <f t="shared" si="29"/>
        <v>4</v>
      </c>
      <c r="F48" s="6">
        <f t="shared" si="29"/>
        <v>4</v>
      </c>
      <c r="G48" s="6">
        <f t="shared" si="29"/>
        <v>4</v>
      </c>
    </row>
    <row r="49" spans="1:7" x14ac:dyDescent="0.25">
      <c r="A49" s="22" t="s">
        <v>1</v>
      </c>
      <c r="B49" s="3">
        <f>B42-B47</f>
        <v>5.3030303030303045</v>
      </c>
      <c r="C49" s="3">
        <f>C42-C47</f>
        <v>27</v>
      </c>
      <c r="D49" s="3">
        <f t="shared" ref="D49:G49" si="30">D42-D47</f>
        <v>41.909620991253647</v>
      </c>
      <c r="E49" s="3">
        <f t="shared" si="30"/>
        <v>56</v>
      </c>
      <c r="F49" s="3">
        <f t="shared" si="30"/>
        <v>75.9375</v>
      </c>
      <c r="G49" s="3">
        <f t="shared" si="30"/>
        <v>81.5517578125</v>
      </c>
    </row>
    <row r="50" spans="1:7" x14ac:dyDescent="0.25">
      <c r="A50" s="22" t="s">
        <v>21</v>
      </c>
      <c r="B50" s="23">
        <v>0.375</v>
      </c>
      <c r="C50" s="23">
        <v>1</v>
      </c>
      <c r="D50" s="23">
        <v>1</v>
      </c>
      <c r="E50" s="23">
        <v>1</v>
      </c>
      <c r="F50" s="23">
        <v>1</v>
      </c>
      <c r="G50" s="23">
        <v>1</v>
      </c>
    </row>
    <row r="51" spans="1:7" x14ac:dyDescent="0.25">
      <c r="A51" s="8" t="s">
        <v>10</v>
      </c>
      <c r="B51" s="23">
        <f>B44-B43</f>
        <v>0.375</v>
      </c>
      <c r="C51" s="23">
        <f>C44-C43</f>
        <v>2.375</v>
      </c>
      <c r="D51" s="23">
        <f t="shared" ref="D51:G51" si="31">D44-D43</f>
        <v>4.375</v>
      </c>
      <c r="E51" s="23">
        <f t="shared" si="31"/>
        <v>7.375</v>
      </c>
      <c r="F51" s="23">
        <f t="shared" si="31"/>
        <v>12.375</v>
      </c>
      <c r="G51" s="23">
        <f t="shared" si="31"/>
        <v>17.375</v>
      </c>
    </row>
    <row r="52" spans="1:7" x14ac:dyDescent="0.25">
      <c r="A52" s="8" t="s">
        <v>15</v>
      </c>
      <c r="B52" s="3">
        <f>B49*B$26*B50</f>
        <v>1.3257575757575761</v>
      </c>
      <c r="C52" s="3">
        <f>C49*C$26*C50</f>
        <v>10.8</v>
      </c>
      <c r="D52" s="3">
        <f t="shared" ref="D52:G52" si="32">D49*D$26*D50</f>
        <v>11.974177426072469</v>
      </c>
      <c r="E52" s="3">
        <f t="shared" si="32"/>
        <v>11.200000000000001</v>
      </c>
      <c r="F52" s="3">
        <f t="shared" si="32"/>
        <v>7.59375</v>
      </c>
      <c r="G52" s="3">
        <f t="shared" si="32"/>
        <v>6.1163818359375011</v>
      </c>
    </row>
    <row r="53" spans="1:7" x14ac:dyDescent="0.25">
      <c r="A53" s="8" t="s">
        <v>16</v>
      </c>
      <c r="B53" s="3">
        <f>B49/B51*B50</f>
        <v>5.3030303030303045</v>
      </c>
      <c r="C53" s="3">
        <f>C49/C51*C50</f>
        <v>11.368421052631579</v>
      </c>
      <c r="D53" s="3">
        <f t="shared" ref="D53:G53" si="33">D49/D51*D50</f>
        <v>9.5793419408579759</v>
      </c>
      <c r="E53" s="3">
        <f t="shared" si="33"/>
        <v>7.593220338983051</v>
      </c>
      <c r="F53" s="3">
        <f t="shared" si="33"/>
        <v>6.1363636363636367</v>
      </c>
      <c r="G53" s="3">
        <f t="shared" si="33"/>
        <v>4.6936263489208629</v>
      </c>
    </row>
    <row r="54" spans="1:7" x14ac:dyDescent="0.25">
      <c r="A54" s="8" t="s">
        <v>17</v>
      </c>
      <c r="B54" s="3">
        <f>MAX(B52,B53)</f>
        <v>5.3030303030303045</v>
      </c>
      <c r="C54" s="3">
        <f>MAX(C52,C53)</f>
        <v>11.368421052631579</v>
      </c>
      <c r="D54" s="3">
        <f t="shared" ref="D54:G54" si="34">MAX(D52,D53)</f>
        <v>11.974177426072469</v>
      </c>
      <c r="E54" s="3">
        <f t="shared" si="34"/>
        <v>11.200000000000001</v>
      </c>
      <c r="F54" s="3">
        <f t="shared" si="34"/>
        <v>7.59375</v>
      </c>
      <c r="G54" s="3">
        <f t="shared" si="34"/>
        <v>6.1163818359375011</v>
      </c>
    </row>
    <row r="55" spans="1:7" s="6" customFormat="1" x14ac:dyDescent="0.25">
      <c r="C55" s="6">
        <f>C48+1</f>
        <v>5</v>
      </c>
      <c r="D55" s="6">
        <f t="shared" ref="D55:G55" si="35">D48+1</f>
        <v>5</v>
      </c>
      <c r="E55" s="6">
        <f t="shared" si="35"/>
        <v>5</v>
      </c>
      <c r="F55" s="6">
        <f t="shared" si="35"/>
        <v>5</v>
      </c>
      <c r="G55" s="6">
        <f t="shared" si="35"/>
        <v>5</v>
      </c>
    </row>
    <row r="56" spans="1:7" x14ac:dyDescent="0.25">
      <c r="C56" s="3">
        <f>C49-C54</f>
        <v>15.631578947368421</v>
      </c>
      <c r="D56" s="3">
        <f t="shared" ref="D56:G56" si="36">D49-D54</f>
        <v>29.935443565181178</v>
      </c>
      <c r="E56" s="3">
        <f t="shared" si="36"/>
        <v>44.8</v>
      </c>
      <c r="F56" s="3">
        <f t="shared" si="36"/>
        <v>68.34375</v>
      </c>
      <c r="G56" s="3">
        <f t="shared" si="36"/>
        <v>75.435375976562497</v>
      </c>
    </row>
    <row r="57" spans="1:7" x14ac:dyDescent="0.25">
      <c r="C57" s="23">
        <v>1</v>
      </c>
      <c r="D57" s="23">
        <v>1</v>
      </c>
      <c r="E57" s="23">
        <v>1</v>
      </c>
      <c r="F57" s="23">
        <v>1</v>
      </c>
      <c r="G57" s="23">
        <v>1</v>
      </c>
    </row>
    <row r="58" spans="1:7" x14ac:dyDescent="0.25">
      <c r="C58" s="23">
        <f>C51-C50</f>
        <v>1.375</v>
      </c>
      <c r="D58" s="23">
        <f t="shared" ref="D58:G58" si="37">D51-D50</f>
        <v>3.375</v>
      </c>
      <c r="E58" s="23">
        <f t="shared" si="37"/>
        <v>6.375</v>
      </c>
      <c r="F58" s="23">
        <f t="shared" si="37"/>
        <v>11.375</v>
      </c>
      <c r="G58" s="23">
        <f t="shared" si="37"/>
        <v>16.375</v>
      </c>
    </row>
    <row r="59" spans="1:7" x14ac:dyDescent="0.25">
      <c r="C59" s="3">
        <f>C56*C$26*C57</f>
        <v>6.2526315789473692</v>
      </c>
      <c r="D59" s="3">
        <f t="shared" ref="D59:G59" si="38">D56*D$26*D57</f>
        <v>8.552983875766051</v>
      </c>
      <c r="E59" s="3">
        <f t="shared" si="38"/>
        <v>8.9599999999999991</v>
      </c>
      <c r="F59" s="3">
        <f t="shared" si="38"/>
        <v>6.8343750000000005</v>
      </c>
      <c r="G59" s="3">
        <f t="shared" si="38"/>
        <v>5.6576531982421878</v>
      </c>
    </row>
    <row r="60" spans="1:7" x14ac:dyDescent="0.25">
      <c r="C60" s="3">
        <f>C56/C58*C57</f>
        <v>11.368421052631579</v>
      </c>
      <c r="D60" s="3">
        <f t="shared" ref="D60:G60" si="39">D56/D58*D57</f>
        <v>8.8697610563499794</v>
      </c>
      <c r="E60" s="3">
        <f t="shared" si="39"/>
        <v>7.0274509803921568</v>
      </c>
      <c r="F60" s="3">
        <f t="shared" si="39"/>
        <v>6.0082417582417582</v>
      </c>
      <c r="G60" s="3">
        <f t="shared" si="39"/>
        <v>4.6067405176526712</v>
      </c>
    </row>
    <row r="61" spans="1:7" x14ac:dyDescent="0.25">
      <c r="C61" s="3">
        <f>MAX(C59,C60)</f>
        <v>11.368421052631579</v>
      </c>
      <c r="D61" s="3">
        <f t="shared" ref="D61:G61" si="40">MAX(D59,D60)</f>
        <v>8.8697610563499794</v>
      </c>
      <c r="E61" s="3">
        <f t="shared" si="40"/>
        <v>8.9599999999999991</v>
      </c>
      <c r="F61" s="3">
        <f t="shared" si="40"/>
        <v>6.8343750000000005</v>
      </c>
      <c r="G61" s="3">
        <f t="shared" si="40"/>
        <v>5.6576531982421878</v>
      </c>
    </row>
    <row r="62" spans="1:7" s="6" customFormat="1" x14ac:dyDescent="0.25">
      <c r="C62" s="6">
        <f>C55+1</f>
        <v>6</v>
      </c>
      <c r="D62" s="6">
        <f>D55+1</f>
        <v>6</v>
      </c>
      <c r="E62" s="6">
        <f t="shared" ref="E62:G62" si="41">E55+1</f>
        <v>6</v>
      </c>
      <c r="F62" s="6">
        <f t="shared" si="41"/>
        <v>6</v>
      </c>
      <c r="G62" s="6">
        <f t="shared" si="41"/>
        <v>6</v>
      </c>
    </row>
    <row r="63" spans="1:7" x14ac:dyDescent="0.25">
      <c r="C63" s="3">
        <f>C56-C61</f>
        <v>4.2631578947368425</v>
      </c>
      <c r="D63" s="3">
        <f>D56-D61</f>
        <v>21.065682508831198</v>
      </c>
      <c r="E63" s="3">
        <f t="shared" ref="E63:G63" si="42">E56-E61</f>
        <v>35.839999999999996</v>
      </c>
      <c r="F63" s="3">
        <f t="shared" si="42"/>
        <v>61.509374999999999</v>
      </c>
      <c r="G63" s="3">
        <f t="shared" si="42"/>
        <v>69.77772277832031</v>
      </c>
    </row>
    <row r="64" spans="1:7" x14ac:dyDescent="0.25">
      <c r="C64" s="23">
        <v>0.375</v>
      </c>
      <c r="D64" s="23">
        <v>1</v>
      </c>
      <c r="E64" s="23">
        <v>1</v>
      </c>
      <c r="F64" s="23">
        <v>1</v>
      </c>
      <c r="G64" s="23">
        <v>1</v>
      </c>
    </row>
    <row r="65" spans="3:7" x14ac:dyDescent="0.25">
      <c r="C65" s="23">
        <f>C58-C57</f>
        <v>0.375</v>
      </c>
      <c r="D65" s="23">
        <f>D58-D57</f>
        <v>2.375</v>
      </c>
      <c r="E65" s="23">
        <f t="shared" ref="E65:G65" si="43">E58-E57</f>
        <v>5.375</v>
      </c>
      <c r="F65" s="23">
        <f t="shared" si="43"/>
        <v>10.375</v>
      </c>
      <c r="G65" s="23">
        <f t="shared" si="43"/>
        <v>15.375</v>
      </c>
    </row>
    <row r="66" spans="3:7" x14ac:dyDescent="0.25">
      <c r="C66" s="3">
        <f>C63*C$26*C64</f>
        <v>0.63947368421052642</v>
      </c>
      <c r="D66" s="3">
        <f>D63*D$26*D64</f>
        <v>6.0187664310946278</v>
      </c>
      <c r="E66" s="3">
        <f t="shared" ref="E66:G66" si="44">E63*E$26*E64</f>
        <v>7.1679999999999993</v>
      </c>
      <c r="F66" s="3">
        <f t="shared" si="44"/>
        <v>6.1509375000000004</v>
      </c>
      <c r="G66" s="3">
        <f t="shared" si="44"/>
        <v>5.2333292083740242</v>
      </c>
    </row>
    <row r="67" spans="3:7" x14ac:dyDescent="0.25">
      <c r="C67" s="3">
        <f>C63/C65*C64</f>
        <v>4.2631578947368425</v>
      </c>
      <c r="D67" s="3">
        <f>D63/D65*D64</f>
        <v>8.8697610563499776</v>
      </c>
      <c r="E67" s="3">
        <f t="shared" ref="E67:G67" si="45">E63/E65*E64</f>
        <v>6.6679069767441854</v>
      </c>
      <c r="F67" s="3">
        <f t="shared" si="45"/>
        <v>5.9286144578313253</v>
      </c>
      <c r="G67" s="3">
        <f t="shared" si="45"/>
        <v>4.5383884733866866</v>
      </c>
    </row>
    <row r="68" spans="3:7" x14ac:dyDescent="0.25">
      <c r="C68" s="3">
        <f>MAX(C66,C67)</f>
        <v>4.2631578947368425</v>
      </c>
      <c r="D68" s="3">
        <f>MAX(D66,D67)</f>
        <v>8.8697610563499776</v>
      </c>
      <c r="E68" s="3">
        <f t="shared" ref="E68:G68" si="46">MAX(E66,E67)</f>
        <v>7.1679999999999993</v>
      </c>
      <c r="F68" s="3">
        <f t="shared" si="46"/>
        <v>6.1509375000000004</v>
      </c>
      <c r="G68" s="3">
        <f t="shared" si="46"/>
        <v>5.2333292083740242</v>
      </c>
    </row>
    <row r="69" spans="3:7" s="6" customFormat="1" x14ac:dyDescent="0.25">
      <c r="D69" s="6">
        <f>D62+1</f>
        <v>7</v>
      </c>
      <c r="E69" s="6">
        <f t="shared" ref="E69:G69" si="47">E62+1</f>
        <v>7</v>
      </c>
      <c r="F69" s="6">
        <f t="shared" si="47"/>
        <v>7</v>
      </c>
      <c r="G69" s="6">
        <f t="shared" si="47"/>
        <v>7</v>
      </c>
    </row>
    <row r="70" spans="3:7" x14ac:dyDescent="0.25">
      <c r="D70" s="3">
        <f>D63-D68</f>
        <v>12.195921452481221</v>
      </c>
      <c r="E70" s="3">
        <f t="shared" ref="E70:G70" si="48">E63-E68</f>
        <v>28.671999999999997</v>
      </c>
      <c r="F70" s="3">
        <f t="shared" si="48"/>
        <v>55.358437500000001</v>
      </c>
      <c r="G70" s="3">
        <f t="shared" si="48"/>
        <v>64.54439356994628</v>
      </c>
    </row>
    <row r="71" spans="3:7" x14ac:dyDescent="0.25">
      <c r="D71" s="23">
        <v>1</v>
      </c>
      <c r="E71" s="23">
        <v>1</v>
      </c>
      <c r="F71" s="23">
        <v>1</v>
      </c>
      <c r="G71" s="23">
        <v>1</v>
      </c>
    </row>
    <row r="72" spans="3:7" x14ac:dyDescent="0.25">
      <c r="D72" s="23">
        <f>D65-D64</f>
        <v>1.375</v>
      </c>
      <c r="E72" s="23">
        <f t="shared" ref="E72:G72" si="49">E65-E64</f>
        <v>4.375</v>
      </c>
      <c r="F72" s="23">
        <f t="shared" si="49"/>
        <v>9.375</v>
      </c>
      <c r="G72" s="23">
        <f t="shared" si="49"/>
        <v>14.375</v>
      </c>
    </row>
    <row r="73" spans="3:7" x14ac:dyDescent="0.25">
      <c r="D73" s="3">
        <f>D70*D$26*D71</f>
        <v>3.4845489864232055</v>
      </c>
      <c r="E73" s="3">
        <f t="shared" ref="E73:G73" si="50">E70*E$26*E71</f>
        <v>5.7343999999999999</v>
      </c>
      <c r="F73" s="3">
        <f t="shared" si="50"/>
        <v>5.5358437500000006</v>
      </c>
      <c r="G73" s="3">
        <f t="shared" si="50"/>
        <v>4.8408295177459717</v>
      </c>
    </row>
    <row r="74" spans="3:7" x14ac:dyDescent="0.25">
      <c r="D74" s="3">
        <f>D70/D72*D71</f>
        <v>8.8697610563499794</v>
      </c>
      <c r="E74" s="3">
        <f t="shared" ref="E74:G74" si="51">E70/E72*E71</f>
        <v>6.5535999999999994</v>
      </c>
      <c r="F74" s="3">
        <f t="shared" si="51"/>
        <v>5.9049000000000005</v>
      </c>
      <c r="G74" s="3">
        <f t="shared" si="51"/>
        <v>4.4900447700832196</v>
      </c>
    </row>
    <row r="75" spans="3:7" x14ac:dyDescent="0.25">
      <c r="D75" s="3">
        <f>MAX(D73,D74)</f>
        <v>8.8697610563499794</v>
      </c>
      <c r="E75" s="3">
        <f t="shared" ref="E75:G75" si="52">MAX(E73,E74)</f>
        <v>6.5535999999999994</v>
      </c>
      <c r="F75" s="3">
        <f t="shared" si="52"/>
        <v>5.9049000000000005</v>
      </c>
      <c r="G75" s="3">
        <f t="shared" si="52"/>
        <v>4.8408295177459717</v>
      </c>
    </row>
    <row r="76" spans="3:7" s="6" customFormat="1" x14ac:dyDescent="0.25">
      <c r="D76" s="6">
        <f t="shared" ref="D76:G76" si="53">D69+1</f>
        <v>8</v>
      </c>
      <c r="E76" s="6">
        <f t="shared" si="53"/>
        <v>8</v>
      </c>
      <c r="F76" s="6">
        <f t="shared" si="53"/>
        <v>8</v>
      </c>
      <c r="G76" s="6">
        <f t="shared" si="53"/>
        <v>8</v>
      </c>
    </row>
    <row r="77" spans="3:7" x14ac:dyDescent="0.25">
      <c r="D77" s="3">
        <f t="shared" ref="D77:G77" si="54">D70-D75</f>
        <v>3.3261603961312414</v>
      </c>
      <c r="E77" s="3">
        <f t="shared" si="54"/>
        <v>22.118399999999998</v>
      </c>
      <c r="F77" s="3">
        <f t="shared" si="54"/>
        <v>49.453537500000003</v>
      </c>
      <c r="G77" s="3">
        <f t="shared" si="54"/>
        <v>59.703564052200306</v>
      </c>
    </row>
    <row r="78" spans="3:7" x14ac:dyDescent="0.25">
      <c r="D78" s="23">
        <v>0.375</v>
      </c>
      <c r="E78" s="23">
        <v>1</v>
      </c>
      <c r="F78" s="23">
        <v>1</v>
      </c>
      <c r="G78" s="23">
        <v>1</v>
      </c>
    </row>
    <row r="79" spans="3:7" x14ac:dyDescent="0.25">
      <c r="D79" s="23">
        <f t="shared" ref="D79:G79" si="55">D72-D71</f>
        <v>0.375</v>
      </c>
      <c r="E79" s="23">
        <f t="shared" si="55"/>
        <v>3.375</v>
      </c>
      <c r="F79" s="23">
        <f t="shared" si="55"/>
        <v>8.375</v>
      </c>
      <c r="G79" s="23">
        <f t="shared" si="55"/>
        <v>13.375</v>
      </c>
    </row>
    <row r="80" spans="3:7" x14ac:dyDescent="0.25">
      <c r="D80" s="3">
        <f t="shared" ref="D80:G80" si="56">D77*D$26*D78</f>
        <v>0.35637432815691872</v>
      </c>
      <c r="E80" s="3">
        <f t="shared" si="56"/>
        <v>4.4236800000000001</v>
      </c>
      <c r="F80" s="3">
        <f t="shared" si="56"/>
        <v>4.9453537500000007</v>
      </c>
      <c r="G80" s="3">
        <f t="shared" si="56"/>
        <v>4.4777673039150239</v>
      </c>
    </row>
    <row r="81" spans="4:7" x14ac:dyDescent="0.25">
      <c r="D81" s="3">
        <f t="shared" ref="D81:G81" si="57">D77/D79*D78</f>
        <v>3.3261603961312414</v>
      </c>
      <c r="E81" s="3">
        <f t="shared" si="57"/>
        <v>6.5535999999999994</v>
      </c>
      <c r="F81" s="3">
        <f t="shared" si="57"/>
        <v>5.9049000000000005</v>
      </c>
      <c r="G81" s="3">
        <f t="shared" si="57"/>
        <v>4.4638178730617053</v>
      </c>
    </row>
    <row r="82" spans="4:7" x14ac:dyDescent="0.25">
      <c r="D82" s="3">
        <f t="shared" ref="D82:G82" si="58">MAX(D80,D81)</f>
        <v>3.3261603961312414</v>
      </c>
      <c r="E82" s="3">
        <f t="shared" si="58"/>
        <v>6.5535999999999994</v>
      </c>
      <c r="F82" s="3">
        <f t="shared" si="58"/>
        <v>5.9049000000000005</v>
      </c>
      <c r="G82" s="3">
        <f t="shared" si="58"/>
        <v>4.4777673039150239</v>
      </c>
    </row>
    <row r="83" spans="4:7" s="6" customFormat="1" x14ac:dyDescent="0.25">
      <c r="E83" s="6">
        <f t="shared" ref="E83:G83" si="59">E76+1</f>
        <v>9</v>
      </c>
      <c r="F83" s="6">
        <f t="shared" si="59"/>
        <v>9</v>
      </c>
      <c r="G83" s="6">
        <f t="shared" si="59"/>
        <v>9</v>
      </c>
    </row>
    <row r="84" spans="4:7" x14ac:dyDescent="0.25">
      <c r="D84" s="3"/>
      <c r="E84" s="3">
        <f t="shared" ref="E84:G84" si="60">E77-E82</f>
        <v>15.564799999999998</v>
      </c>
      <c r="F84" s="3">
        <f t="shared" si="60"/>
        <v>43.548637500000005</v>
      </c>
      <c r="G84" s="3">
        <f t="shared" si="60"/>
        <v>55.225796748285283</v>
      </c>
    </row>
    <row r="85" spans="4:7" x14ac:dyDescent="0.25">
      <c r="D85" s="23"/>
      <c r="E85" s="23">
        <v>1</v>
      </c>
      <c r="F85" s="23">
        <v>1</v>
      </c>
      <c r="G85" s="23">
        <v>1</v>
      </c>
    </row>
    <row r="86" spans="4:7" x14ac:dyDescent="0.25">
      <c r="D86" s="23"/>
      <c r="E86" s="23">
        <f t="shared" ref="E86:G86" si="61">E79-E78</f>
        <v>2.375</v>
      </c>
      <c r="F86" s="23">
        <f t="shared" si="61"/>
        <v>7.375</v>
      </c>
      <c r="G86" s="23">
        <f t="shared" si="61"/>
        <v>12.375</v>
      </c>
    </row>
    <row r="87" spans="4:7" x14ac:dyDescent="0.25">
      <c r="D87" s="3"/>
      <c r="E87" s="3">
        <f t="shared" ref="E87:G87" si="62">E84*E$26*E85</f>
        <v>3.1129599999999997</v>
      </c>
      <c r="F87" s="3">
        <f t="shared" si="62"/>
        <v>4.3548637500000007</v>
      </c>
      <c r="G87" s="3">
        <f t="shared" si="62"/>
        <v>4.1419347561213966</v>
      </c>
    </row>
    <row r="88" spans="4:7" x14ac:dyDescent="0.25">
      <c r="D88" s="3"/>
      <c r="E88" s="3">
        <f t="shared" ref="E88:G88" si="63">E84/E86*E85</f>
        <v>6.5535999999999994</v>
      </c>
      <c r="F88" s="3">
        <f t="shared" si="63"/>
        <v>5.9049000000000005</v>
      </c>
      <c r="G88" s="3">
        <f t="shared" si="63"/>
        <v>4.4626906463260836</v>
      </c>
    </row>
    <row r="89" spans="4:7" x14ac:dyDescent="0.25">
      <c r="D89" s="3"/>
      <c r="E89" s="3">
        <f t="shared" ref="E89:G89" si="64">MAX(E87,E88)</f>
        <v>6.5535999999999994</v>
      </c>
      <c r="F89" s="3">
        <f t="shared" si="64"/>
        <v>5.9049000000000005</v>
      </c>
      <c r="G89" s="3">
        <f t="shared" si="64"/>
        <v>4.4626906463260836</v>
      </c>
    </row>
    <row r="90" spans="4:7" s="6" customFormat="1" x14ac:dyDescent="0.25">
      <c r="E90" s="6">
        <f t="shared" ref="E90:G90" si="65">E83+1</f>
        <v>10</v>
      </c>
      <c r="F90" s="6">
        <f t="shared" si="65"/>
        <v>10</v>
      </c>
      <c r="G90" s="6">
        <f t="shared" si="65"/>
        <v>10</v>
      </c>
    </row>
    <row r="91" spans="4:7" x14ac:dyDescent="0.25">
      <c r="D91" s="3"/>
      <c r="E91" s="3">
        <f t="shared" ref="E91:G91" si="66">E84-E89</f>
        <v>9.0111999999999988</v>
      </c>
      <c r="F91" s="3">
        <f t="shared" si="66"/>
        <v>37.643737500000007</v>
      </c>
      <c r="G91" s="3">
        <f t="shared" si="66"/>
        <v>50.763106101959202</v>
      </c>
    </row>
    <row r="92" spans="4:7" x14ac:dyDescent="0.25">
      <c r="D92" s="23"/>
      <c r="E92" s="23">
        <v>1</v>
      </c>
      <c r="F92" s="23">
        <v>1</v>
      </c>
      <c r="G92" s="23">
        <v>1</v>
      </c>
    </row>
    <row r="93" spans="4:7" x14ac:dyDescent="0.25">
      <c r="D93" s="23"/>
      <c r="E93" s="23">
        <f t="shared" ref="E93:G93" si="67">E86-E85</f>
        <v>1.375</v>
      </c>
      <c r="F93" s="23">
        <f t="shared" si="67"/>
        <v>6.375</v>
      </c>
      <c r="G93" s="23">
        <f t="shared" si="67"/>
        <v>11.375</v>
      </c>
    </row>
    <row r="94" spans="4:7" x14ac:dyDescent="0.25">
      <c r="D94" s="3"/>
      <c r="E94" s="3">
        <f t="shared" ref="E94:G94" si="68">E91*E$26*E92</f>
        <v>1.8022399999999998</v>
      </c>
      <c r="F94" s="3">
        <f t="shared" si="68"/>
        <v>3.7643737500000007</v>
      </c>
      <c r="G94" s="3">
        <f t="shared" si="68"/>
        <v>3.8072329576469408</v>
      </c>
    </row>
    <row r="95" spans="4:7" x14ac:dyDescent="0.25">
      <c r="D95" s="3"/>
      <c r="E95" s="3">
        <f t="shared" ref="E95:G95" si="69">E91/E93*E92</f>
        <v>6.5535999999999994</v>
      </c>
      <c r="F95" s="3">
        <f t="shared" si="69"/>
        <v>5.9049000000000014</v>
      </c>
      <c r="G95" s="3">
        <f t="shared" si="69"/>
        <v>4.4626906463260836</v>
      </c>
    </row>
    <row r="96" spans="4:7" x14ac:dyDescent="0.25">
      <c r="D96" s="3"/>
      <c r="E96" s="3">
        <f t="shared" ref="E96:G96" si="70">MAX(E94,E95)</f>
        <v>6.5535999999999994</v>
      </c>
      <c r="F96" s="3">
        <f t="shared" si="70"/>
        <v>5.9049000000000014</v>
      </c>
      <c r="G96" s="3">
        <f t="shared" si="70"/>
        <v>4.4626906463260836</v>
      </c>
    </row>
    <row r="97" spans="4:7" s="6" customFormat="1" x14ac:dyDescent="0.25">
      <c r="E97" s="6">
        <f t="shared" ref="E97:G97" si="71">E90+1</f>
        <v>11</v>
      </c>
      <c r="F97" s="6">
        <f t="shared" si="71"/>
        <v>11</v>
      </c>
      <c r="G97" s="6">
        <f t="shared" si="71"/>
        <v>11</v>
      </c>
    </row>
    <row r="98" spans="4:7" x14ac:dyDescent="0.25">
      <c r="D98" s="3"/>
      <c r="E98" s="3">
        <f t="shared" ref="E98:G98" si="72">E91-E96</f>
        <v>2.4575999999999993</v>
      </c>
      <c r="F98" s="3">
        <f t="shared" si="72"/>
        <v>31.738837500000006</v>
      </c>
      <c r="G98" s="3">
        <f t="shared" si="72"/>
        <v>46.300415455633122</v>
      </c>
    </row>
    <row r="99" spans="4:7" x14ac:dyDescent="0.25">
      <c r="D99" s="23"/>
      <c r="E99" s="23">
        <v>0.375</v>
      </c>
      <c r="F99" s="23">
        <v>1</v>
      </c>
      <c r="G99" s="23">
        <v>1</v>
      </c>
    </row>
    <row r="100" spans="4:7" x14ac:dyDescent="0.25">
      <c r="D100" s="23"/>
      <c r="E100" s="23">
        <f t="shared" ref="E100:G100" si="73">E93-E92</f>
        <v>0.375</v>
      </c>
      <c r="F100" s="23">
        <f t="shared" si="73"/>
        <v>5.375</v>
      </c>
      <c r="G100" s="23">
        <f t="shared" si="73"/>
        <v>10.375</v>
      </c>
    </row>
    <row r="101" spans="4:7" x14ac:dyDescent="0.25">
      <c r="D101" s="3"/>
      <c r="E101" s="3">
        <f t="shared" ref="E101:G101" si="74">E98*E$26*E99</f>
        <v>0.18431999999999996</v>
      </c>
      <c r="F101" s="3">
        <f t="shared" si="74"/>
        <v>3.1738837500000008</v>
      </c>
      <c r="G101" s="3">
        <f t="shared" si="74"/>
        <v>3.4725311591724846</v>
      </c>
    </row>
    <row r="102" spans="4:7" x14ac:dyDescent="0.25">
      <c r="D102" s="3"/>
      <c r="E102" s="3">
        <f t="shared" ref="E102:G102" si="75">E98/E100*E99</f>
        <v>2.4575999999999993</v>
      </c>
      <c r="F102" s="3">
        <f t="shared" si="75"/>
        <v>5.9049000000000014</v>
      </c>
      <c r="G102" s="3">
        <f t="shared" si="75"/>
        <v>4.4626906463260836</v>
      </c>
    </row>
    <row r="103" spans="4:7" x14ac:dyDescent="0.25">
      <c r="D103" s="3"/>
      <c r="E103" s="3">
        <f t="shared" ref="E103:G103" si="76">MAX(E101,E102)</f>
        <v>2.4575999999999993</v>
      </c>
      <c r="F103" s="3">
        <f t="shared" si="76"/>
        <v>5.9049000000000014</v>
      </c>
      <c r="G103" s="3">
        <f t="shared" si="76"/>
        <v>4.4626906463260836</v>
      </c>
    </row>
    <row r="104" spans="4:7" s="6" customFormat="1" x14ac:dyDescent="0.25">
      <c r="F104" s="6">
        <f t="shared" ref="F104:G104" si="77">F97+1</f>
        <v>12</v>
      </c>
      <c r="G104" s="6">
        <f t="shared" si="77"/>
        <v>12</v>
      </c>
    </row>
    <row r="105" spans="4:7" x14ac:dyDescent="0.25">
      <c r="D105" s="3"/>
      <c r="E105" s="3"/>
      <c r="F105" s="3">
        <f t="shared" ref="F105:G105" si="78">F98-F103</f>
        <v>25.833937500000005</v>
      </c>
      <c r="G105" s="3">
        <f t="shared" si="78"/>
        <v>41.837724809307041</v>
      </c>
    </row>
    <row r="106" spans="4:7" x14ac:dyDescent="0.25">
      <c r="D106" s="23"/>
      <c r="E106" s="23"/>
      <c r="F106" s="23">
        <v>1</v>
      </c>
      <c r="G106" s="23">
        <v>1</v>
      </c>
    </row>
    <row r="107" spans="4:7" x14ac:dyDescent="0.25">
      <c r="D107" s="23"/>
      <c r="E107" s="23"/>
      <c r="F107" s="23">
        <f t="shared" ref="F107:G107" si="79">F100-F99</f>
        <v>4.375</v>
      </c>
      <c r="G107" s="23">
        <f t="shared" si="79"/>
        <v>9.375</v>
      </c>
    </row>
    <row r="108" spans="4:7" x14ac:dyDescent="0.25">
      <c r="D108" s="3"/>
      <c r="E108" s="3"/>
      <c r="F108" s="3">
        <f t="shared" ref="F108:G108" si="80">F105*F$26*F106</f>
        <v>2.5833937500000008</v>
      </c>
      <c r="G108" s="3">
        <f t="shared" si="80"/>
        <v>3.1378293606980283</v>
      </c>
    </row>
    <row r="109" spans="4:7" x14ac:dyDescent="0.25">
      <c r="D109" s="3"/>
      <c r="E109" s="3"/>
      <c r="F109" s="3">
        <f t="shared" ref="F109:G109" si="81">F105/F107*F106</f>
        <v>5.9049000000000014</v>
      </c>
      <c r="G109" s="3">
        <f t="shared" si="81"/>
        <v>4.4626906463260845</v>
      </c>
    </row>
    <row r="110" spans="4:7" x14ac:dyDescent="0.25">
      <c r="D110" s="3"/>
      <c r="E110" s="3"/>
      <c r="F110" s="3">
        <f t="shared" ref="F110:G110" si="82">MAX(F108,F109)</f>
        <v>5.9049000000000014</v>
      </c>
      <c r="G110" s="3">
        <f t="shared" si="82"/>
        <v>4.4626906463260845</v>
      </c>
    </row>
    <row r="111" spans="4:7" s="6" customFormat="1" x14ac:dyDescent="0.25">
      <c r="F111" s="6">
        <f t="shared" ref="F111:G111" si="83">F104+1</f>
        <v>13</v>
      </c>
      <c r="G111" s="6">
        <f t="shared" si="83"/>
        <v>13</v>
      </c>
    </row>
    <row r="112" spans="4:7" x14ac:dyDescent="0.25">
      <c r="D112" s="3"/>
      <c r="E112" s="3"/>
      <c r="F112" s="3">
        <f t="shared" ref="F112:G112" si="84">F105-F110</f>
        <v>19.929037500000003</v>
      </c>
      <c r="G112" s="3">
        <f t="shared" si="84"/>
        <v>37.375034162980953</v>
      </c>
    </row>
    <row r="113" spans="4:7" x14ac:dyDescent="0.25">
      <c r="D113" s="23"/>
      <c r="E113" s="23"/>
      <c r="F113" s="23">
        <v>1</v>
      </c>
      <c r="G113" s="23">
        <v>1</v>
      </c>
    </row>
    <row r="114" spans="4:7" x14ac:dyDescent="0.25">
      <c r="D114" s="23"/>
      <c r="E114" s="23"/>
      <c r="F114" s="23">
        <f t="shared" ref="F114:G114" si="85">F107-F106</f>
        <v>3.375</v>
      </c>
      <c r="G114" s="23">
        <f t="shared" si="85"/>
        <v>8.375</v>
      </c>
    </row>
    <row r="115" spans="4:7" x14ac:dyDescent="0.25">
      <c r="D115" s="3"/>
      <c r="E115" s="3"/>
      <c r="F115" s="3">
        <f t="shared" ref="F115:G115" si="86">F112*F$26*F113</f>
        <v>1.9929037500000004</v>
      </c>
      <c r="G115" s="3">
        <f t="shared" si="86"/>
        <v>2.8031275622235721</v>
      </c>
    </row>
    <row r="116" spans="4:7" x14ac:dyDescent="0.25">
      <c r="D116" s="3"/>
      <c r="E116" s="3"/>
      <c r="F116" s="3">
        <f t="shared" ref="F116:G116" si="87">F112/F114*F113</f>
        <v>5.9049000000000014</v>
      </c>
      <c r="G116" s="3">
        <f t="shared" si="87"/>
        <v>4.4626906463260836</v>
      </c>
    </row>
    <row r="117" spans="4:7" x14ac:dyDescent="0.25">
      <c r="D117" s="3"/>
      <c r="E117" s="3"/>
      <c r="F117" s="3">
        <f t="shared" ref="F117:G117" si="88">MAX(F115,F116)</f>
        <v>5.9049000000000014</v>
      </c>
      <c r="G117" s="3">
        <f t="shared" si="88"/>
        <v>4.4626906463260836</v>
      </c>
    </row>
    <row r="118" spans="4:7" s="6" customFormat="1" x14ac:dyDescent="0.25">
      <c r="F118" s="6">
        <f t="shared" ref="F118:G118" si="89">F111+1</f>
        <v>14</v>
      </c>
      <c r="G118" s="6">
        <f t="shared" si="89"/>
        <v>14</v>
      </c>
    </row>
    <row r="119" spans="4:7" x14ac:dyDescent="0.25">
      <c r="D119" s="3"/>
      <c r="E119" s="3"/>
      <c r="F119" s="3">
        <f t="shared" ref="F119:G119" si="90">F112-F117</f>
        <v>14.024137500000002</v>
      </c>
      <c r="G119" s="3">
        <f t="shared" si="90"/>
        <v>32.912343516654872</v>
      </c>
    </row>
    <row r="120" spans="4:7" x14ac:dyDescent="0.25">
      <c r="D120" s="23"/>
      <c r="E120" s="23"/>
      <c r="F120" s="23">
        <v>1</v>
      </c>
      <c r="G120" s="23">
        <v>1</v>
      </c>
    </row>
    <row r="121" spans="4:7" x14ac:dyDescent="0.25">
      <c r="D121" s="23"/>
      <c r="E121" s="23"/>
      <c r="F121" s="23">
        <f t="shared" ref="F121:G121" si="91">F114-F113</f>
        <v>2.375</v>
      </c>
      <c r="G121" s="23">
        <f t="shared" si="91"/>
        <v>7.375</v>
      </c>
    </row>
    <row r="122" spans="4:7" x14ac:dyDescent="0.25">
      <c r="D122" s="3"/>
      <c r="E122" s="3"/>
      <c r="F122" s="3">
        <f t="shared" ref="F122:G122" si="92">F119*F$26*F120</f>
        <v>1.4024137500000002</v>
      </c>
      <c r="G122" s="3">
        <f t="shared" si="92"/>
        <v>2.4684257637491158</v>
      </c>
    </row>
    <row r="123" spans="4:7" x14ac:dyDescent="0.25">
      <c r="D123" s="3"/>
      <c r="E123" s="3"/>
      <c r="F123" s="3">
        <f t="shared" ref="F123:G123" si="93">F119/F121*F120</f>
        <v>5.9049000000000005</v>
      </c>
      <c r="G123" s="3">
        <f t="shared" si="93"/>
        <v>4.4626906463260845</v>
      </c>
    </row>
    <row r="124" spans="4:7" x14ac:dyDescent="0.25">
      <c r="D124" s="3"/>
      <c r="E124" s="3"/>
      <c r="F124" s="3">
        <f t="shared" ref="F124:G124" si="94">MAX(F122,F123)</f>
        <v>5.9049000000000005</v>
      </c>
      <c r="G124" s="3">
        <f t="shared" si="94"/>
        <v>4.4626906463260845</v>
      </c>
    </row>
    <row r="125" spans="4:7" s="6" customFormat="1" x14ac:dyDescent="0.25">
      <c r="F125" s="6">
        <f t="shared" ref="F125:G125" si="95">F118+1</f>
        <v>15</v>
      </c>
      <c r="G125" s="6">
        <f t="shared" si="95"/>
        <v>15</v>
      </c>
    </row>
    <row r="126" spans="4:7" x14ac:dyDescent="0.25">
      <c r="D126" s="3"/>
      <c r="E126" s="3"/>
      <c r="F126" s="3">
        <f t="shared" ref="F126:G126" si="96">F119-F124</f>
        <v>8.1192375000000006</v>
      </c>
      <c r="G126" s="3">
        <f t="shared" si="96"/>
        <v>28.449652870328787</v>
      </c>
    </row>
    <row r="127" spans="4:7" x14ac:dyDescent="0.25">
      <c r="D127" s="23"/>
      <c r="E127" s="23"/>
      <c r="F127" s="23">
        <v>1</v>
      </c>
      <c r="G127" s="23">
        <v>1</v>
      </c>
    </row>
    <row r="128" spans="4:7" x14ac:dyDescent="0.25">
      <c r="D128" s="23"/>
      <c r="E128" s="23"/>
      <c r="F128" s="23">
        <f t="shared" ref="F128:G128" si="97">F121-F120</f>
        <v>1.375</v>
      </c>
      <c r="G128" s="23">
        <f t="shared" si="97"/>
        <v>6.375</v>
      </c>
    </row>
    <row r="129" spans="4:7" x14ac:dyDescent="0.25">
      <c r="D129" s="3"/>
      <c r="E129" s="3"/>
      <c r="F129" s="3">
        <f t="shared" ref="F129:G129" si="98">F126*F$26*F127</f>
        <v>0.81192375000000006</v>
      </c>
      <c r="G129" s="3">
        <f t="shared" si="98"/>
        <v>2.1337239652746596</v>
      </c>
    </row>
    <row r="130" spans="4:7" x14ac:dyDescent="0.25">
      <c r="D130" s="3"/>
      <c r="E130" s="3"/>
      <c r="F130" s="3">
        <f t="shared" ref="F130:G130" si="99">F126/F128*F127</f>
        <v>5.9049000000000005</v>
      </c>
      <c r="G130" s="3">
        <f t="shared" si="99"/>
        <v>4.4626906463260845</v>
      </c>
    </row>
    <row r="131" spans="4:7" x14ac:dyDescent="0.25">
      <c r="D131" s="3"/>
      <c r="E131" s="3"/>
      <c r="F131" s="3">
        <f t="shared" ref="F131:G131" si="100">MAX(F129,F130)</f>
        <v>5.9049000000000005</v>
      </c>
      <c r="G131" s="3">
        <f t="shared" si="100"/>
        <v>4.4626906463260845</v>
      </c>
    </row>
    <row r="132" spans="4:7" s="6" customFormat="1" x14ac:dyDescent="0.25">
      <c r="F132" s="6">
        <f t="shared" ref="F132:G132" si="101">F125+1</f>
        <v>16</v>
      </c>
      <c r="G132" s="6">
        <f t="shared" si="101"/>
        <v>16</v>
      </c>
    </row>
    <row r="133" spans="4:7" x14ac:dyDescent="0.25">
      <c r="D133" s="3"/>
      <c r="E133" s="3"/>
      <c r="F133" s="3">
        <f t="shared" ref="F133:G133" si="102">F126-F131</f>
        <v>2.2143375000000001</v>
      </c>
      <c r="G133" s="3">
        <f t="shared" si="102"/>
        <v>23.986962224002703</v>
      </c>
    </row>
    <row r="134" spans="4:7" x14ac:dyDescent="0.25">
      <c r="D134" s="23"/>
      <c r="E134" s="23"/>
      <c r="F134" s="23">
        <v>0.375</v>
      </c>
      <c r="G134" s="23">
        <v>1</v>
      </c>
    </row>
    <row r="135" spans="4:7" x14ac:dyDescent="0.25">
      <c r="D135" s="23"/>
      <c r="E135" s="23"/>
      <c r="F135" s="23">
        <f t="shared" ref="F135:G135" si="103">F128-F127</f>
        <v>0.375</v>
      </c>
      <c r="G135" s="23">
        <f t="shared" si="103"/>
        <v>5.375</v>
      </c>
    </row>
    <row r="136" spans="4:7" x14ac:dyDescent="0.25">
      <c r="D136" s="3"/>
      <c r="E136" s="3"/>
      <c r="F136" s="3">
        <f t="shared" ref="F136:G136" si="104">F133*F$26*F134</f>
        <v>8.3037656250000008E-2</v>
      </c>
      <c r="G136" s="3">
        <f t="shared" si="104"/>
        <v>1.7990221668002029</v>
      </c>
    </row>
    <row r="137" spans="4:7" x14ac:dyDescent="0.25">
      <c r="D137" s="3"/>
      <c r="E137" s="3"/>
      <c r="F137" s="3">
        <f t="shared" ref="F137:G137" si="105">F133/F135*F134</f>
        <v>2.2143375000000001</v>
      </c>
      <c r="G137" s="3">
        <f t="shared" si="105"/>
        <v>4.4626906463260845</v>
      </c>
    </row>
    <row r="138" spans="4:7" x14ac:dyDescent="0.25">
      <c r="D138" s="3"/>
      <c r="E138" s="3"/>
      <c r="F138" s="3">
        <f t="shared" ref="F138:G138" si="106">MAX(F136,F137)</f>
        <v>2.2143375000000001</v>
      </c>
      <c r="G138" s="3">
        <f t="shared" si="106"/>
        <v>4.4626906463260845</v>
      </c>
    </row>
    <row r="139" spans="4:7" s="6" customFormat="1" x14ac:dyDescent="0.25">
      <c r="G139" s="6">
        <f t="shared" ref="G139" si="107">G132+1</f>
        <v>17</v>
      </c>
    </row>
    <row r="140" spans="4:7" x14ac:dyDescent="0.25">
      <c r="D140" s="3"/>
      <c r="E140" s="3"/>
      <c r="F140" s="3"/>
      <c r="G140" s="3">
        <f t="shared" ref="G140" si="108">G133-G138</f>
        <v>19.524271577676618</v>
      </c>
    </row>
    <row r="141" spans="4:7" x14ac:dyDescent="0.25">
      <c r="D141" s="23"/>
      <c r="E141" s="23"/>
      <c r="F141" s="23"/>
      <c r="G141" s="23">
        <v>1</v>
      </c>
    </row>
    <row r="142" spans="4:7" x14ac:dyDescent="0.25">
      <c r="D142" s="23"/>
      <c r="E142" s="23"/>
      <c r="F142" s="23"/>
      <c r="G142" s="23">
        <f t="shared" ref="G142" si="109">G135-G134</f>
        <v>4.375</v>
      </c>
    </row>
    <row r="143" spans="4:7" x14ac:dyDescent="0.25">
      <c r="D143" s="3"/>
      <c r="E143" s="3"/>
      <c r="F143" s="3"/>
      <c r="G143" s="3">
        <f t="shared" ref="G143" si="110">G140*G$26*G141</f>
        <v>1.4643203683257466</v>
      </c>
    </row>
    <row r="144" spans="4:7" x14ac:dyDescent="0.25">
      <c r="D144" s="3"/>
      <c r="E144" s="3"/>
      <c r="F144" s="3"/>
      <c r="G144" s="3">
        <f t="shared" ref="G144" si="111">G140/G142*G141</f>
        <v>4.4626906463260845</v>
      </c>
    </row>
    <row r="145" spans="4:7" x14ac:dyDescent="0.25">
      <c r="D145" s="3"/>
      <c r="E145" s="3"/>
      <c r="F145" s="3"/>
      <c r="G145" s="3">
        <f t="shared" ref="G145" si="112">MAX(G143,G144)</f>
        <v>4.4626906463260845</v>
      </c>
    </row>
    <row r="146" spans="4:7" s="6" customFormat="1" x14ac:dyDescent="0.25">
      <c r="G146" s="6">
        <f t="shared" ref="G146" si="113">G139+1</f>
        <v>18</v>
      </c>
    </row>
    <row r="147" spans="4:7" x14ac:dyDescent="0.25">
      <c r="D147" s="3"/>
      <c r="E147" s="3"/>
      <c r="F147" s="3"/>
      <c r="G147" s="3">
        <f t="shared" ref="G147" si="114">G140-G145</f>
        <v>15.061580931350534</v>
      </c>
    </row>
    <row r="148" spans="4:7" x14ac:dyDescent="0.25">
      <c r="D148" s="23"/>
      <c r="E148" s="23"/>
      <c r="F148" s="23"/>
      <c r="G148" s="23">
        <v>1</v>
      </c>
    </row>
    <row r="149" spans="4:7" x14ac:dyDescent="0.25">
      <c r="D149" s="23"/>
      <c r="E149" s="23"/>
      <c r="F149" s="23"/>
      <c r="G149" s="23">
        <f t="shared" ref="G149" si="115">G142-G141</f>
        <v>3.375</v>
      </c>
    </row>
    <row r="150" spans="4:7" x14ac:dyDescent="0.25">
      <c r="D150" s="3"/>
      <c r="E150" s="3"/>
      <c r="F150" s="3"/>
      <c r="G150" s="3">
        <f t="shared" ref="G150" si="116">G147*G$26*G148</f>
        <v>1.1296185698512902</v>
      </c>
    </row>
    <row r="151" spans="4:7" x14ac:dyDescent="0.25">
      <c r="D151" s="3"/>
      <c r="E151" s="3"/>
      <c r="F151" s="3"/>
      <c r="G151" s="3">
        <f t="shared" ref="G151" si="117">G147/G149*G148</f>
        <v>4.4626906463260845</v>
      </c>
    </row>
    <row r="152" spans="4:7" x14ac:dyDescent="0.25">
      <c r="D152" s="3"/>
      <c r="E152" s="3"/>
      <c r="F152" s="3"/>
      <c r="G152" s="3">
        <f t="shared" ref="G152" si="118">MAX(G150,G151)</f>
        <v>4.4626906463260845</v>
      </c>
    </row>
    <row r="153" spans="4:7" s="6" customFormat="1" x14ac:dyDescent="0.25">
      <c r="G153" s="6">
        <f t="shared" ref="G153" si="119">G146+1</f>
        <v>19</v>
      </c>
    </row>
    <row r="154" spans="4:7" x14ac:dyDescent="0.25">
      <c r="D154" s="3"/>
      <c r="E154" s="3"/>
      <c r="F154" s="3"/>
      <c r="G154" s="3">
        <f t="shared" ref="G154" si="120">G147-G152</f>
        <v>10.598890285024449</v>
      </c>
    </row>
    <row r="155" spans="4:7" x14ac:dyDescent="0.25">
      <c r="D155" s="23"/>
      <c r="E155" s="23"/>
      <c r="F155" s="23"/>
      <c r="G155" s="23">
        <v>1</v>
      </c>
    </row>
    <row r="156" spans="4:7" x14ac:dyDescent="0.25">
      <c r="D156" s="23"/>
      <c r="E156" s="23"/>
      <c r="F156" s="23"/>
      <c r="G156" s="23">
        <f t="shared" ref="G156" si="121">G149-G148</f>
        <v>2.375</v>
      </c>
    </row>
    <row r="157" spans="4:7" x14ac:dyDescent="0.25">
      <c r="D157" s="3"/>
      <c r="E157" s="3"/>
      <c r="F157" s="3"/>
      <c r="G157" s="3">
        <f t="shared" ref="G157" si="122">G154*G$26*G155</f>
        <v>0.79491677137683381</v>
      </c>
    </row>
    <row r="158" spans="4:7" x14ac:dyDescent="0.25">
      <c r="D158" s="3"/>
      <c r="E158" s="3"/>
      <c r="F158" s="3"/>
      <c r="G158" s="3">
        <f t="shared" ref="G158" si="123">G154/G156*G155</f>
        <v>4.4626906463260836</v>
      </c>
    </row>
    <row r="159" spans="4:7" x14ac:dyDescent="0.25">
      <c r="D159" s="3"/>
      <c r="E159" s="3"/>
      <c r="F159" s="3"/>
      <c r="G159" s="3">
        <f t="shared" ref="G159" si="124">MAX(G157,G158)</f>
        <v>4.4626906463260836</v>
      </c>
    </row>
    <row r="160" spans="4:7" s="6" customFormat="1" x14ac:dyDescent="0.25">
      <c r="G160" s="6">
        <f t="shared" ref="G160" si="125">G153+1</f>
        <v>20</v>
      </c>
    </row>
    <row r="161" spans="4:7" x14ac:dyDescent="0.25">
      <c r="D161" s="3"/>
      <c r="E161" s="3"/>
      <c r="F161" s="3"/>
      <c r="G161" s="3">
        <f t="shared" ref="G161" si="126">G154-G159</f>
        <v>6.1361996386983657</v>
      </c>
    </row>
    <row r="162" spans="4:7" x14ac:dyDescent="0.25">
      <c r="D162" s="23"/>
      <c r="E162" s="23"/>
      <c r="F162" s="23"/>
      <c r="G162" s="23">
        <v>1</v>
      </c>
    </row>
    <row r="163" spans="4:7" x14ac:dyDescent="0.25">
      <c r="D163" s="23"/>
      <c r="E163" s="23"/>
      <c r="F163" s="23"/>
      <c r="G163" s="23">
        <f t="shared" ref="G163" si="127">G156-G155</f>
        <v>1.375</v>
      </c>
    </row>
    <row r="164" spans="4:7" x14ac:dyDescent="0.25">
      <c r="D164" s="3"/>
      <c r="E164" s="3"/>
      <c r="F164" s="3"/>
      <c r="G164" s="3">
        <f t="shared" ref="G164" si="128">G161*G$26*G162</f>
        <v>0.46021497290237751</v>
      </c>
    </row>
    <row r="165" spans="4:7" x14ac:dyDescent="0.25">
      <c r="D165" s="3"/>
      <c r="E165" s="3"/>
      <c r="F165" s="3"/>
      <c r="G165" s="3">
        <f t="shared" ref="G165" si="129">G161/G163*G162</f>
        <v>4.4626906463260845</v>
      </c>
    </row>
    <row r="166" spans="4:7" x14ac:dyDescent="0.25">
      <c r="D166" s="3"/>
      <c r="E166" s="3"/>
      <c r="F166" s="3"/>
      <c r="G166" s="3">
        <f t="shared" ref="G166" si="130">MAX(G164,G165)</f>
        <v>4.4626906463260845</v>
      </c>
    </row>
    <row r="167" spans="4:7" s="6" customFormat="1" x14ac:dyDescent="0.25">
      <c r="G167" s="6">
        <f t="shared" ref="G167" si="131">G160+1</f>
        <v>21</v>
      </c>
    </row>
    <row r="168" spans="4:7" x14ac:dyDescent="0.25">
      <c r="D168" s="3"/>
      <c r="E168" s="3"/>
      <c r="F168" s="3"/>
      <c r="G168" s="3">
        <f t="shared" ref="G168" si="132">G161-G166</f>
        <v>1.6735089923722812</v>
      </c>
    </row>
    <row r="169" spans="4:7" x14ac:dyDescent="0.25">
      <c r="D169" s="23"/>
      <c r="E169" s="23"/>
      <c r="F169" s="23"/>
      <c r="G169" s="23">
        <v>0.375</v>
      </c>
    </row>
    <row r="170" spans="4:7" x14ac:dyDescent="0.25">
      <c r="D170" s="23"/>
      <c r="E170" s="23"/>
      <c r="F170" s="23"/>
      <c r="G170" s="23">
        <f t="shared" ref="G170" si="133">G163-G162</f>
        <v>0.375</v>
      </c>
    </row>
    <row r="171" spans="4:7" x14ac:dyDescent="0.25">
      <c r="D171" s="3"/>
      <c r="E171" s="3"/>
      <c r="F171" s="3"/>
      <c r="G171" s="3">
        <f t="shared" ref="G171" si="134">G168*G$26*G169</f>
        <v>4.7067440410470424E-2</v>
      </c>
    </row>
    <row r="172" spans="4:7" x14ac:dyDescent="0.25">
      <c r="D172" s="16"/>
      <c r="E172" s="16"/>
      <c r="F172" s="16"/>
      <c r="G172" s="16">
        <f t="shared" ref="G172" si="135">G168/G170*G169</f>
        <v>1.6735089923722812</v>
      </c>
    </row>
    <row r="173" spans="4:7" x14ac:dyDescent="0.25">
      <c r="D173" s="16"/>
      <c r="E173" s="16"/>
      <c r="F173" s="16"/>
      <c r="G173" s="16">
        <f t="shared" ref="G173" si="136">MAX(G171,G172)</f>
        <v>1.6735089923722812</v>
      </c>
    </row>
    <row r="174" spans="4:7" x14ac:dyDescent="0.25">
      <c r="D174" s="8"/>
      <c r="E174" s="8"/>
      <c r="F174" s="8"/>
      <c r="G174" s="8"/>
    </row>
    <row r="175" spans="4:7" x14ac:dyDescent="0.25">
      <c r="D175" s="16"/>
      <c r="E175" s="16"/>
      <c r="F175" s="16"/>
      <c r="G175" s="16"/>
    </row>
    <row r="176" spans="4:7" x14ac:dyDescent="0.25">
      <c r="D176" s="23"/>
      <c r="E176" s="23"/>
      <c r="F176" s="23"/>
      <c r="G176" s="23"/>
    </row>
    <row r="177" spans="4:7" x14ac:dyDescent="0.25">
      <c r="D177" s="23"/>
      <c r="E177" s="23"/>
      <c r="F177" s="23"/>
      <c r="G177" s="23"/>
    </row>
    <row r="178" spans="4:7" x14ac:dyDescent="0.25">
      <c r="D178" s="3"/>
      <c r="E178" s="3"/>
      <c r="F178" s="3"/>
      <c r="G178" s="3"/>
    </row>
    <row r="179" spans="4:7" x14ac:dyDescent="0.25">
      <c r="D179" s="3"/>
      <c r="E179" s="3"/>
      <c r="F179" s="3"/>
      <c r="G179" s="3"/>
    </row>
    <row r="180" spans="4:7" x14ac:dyDescent="0.25">
      <c r="D180" s="3"/>
      <c r="E180" s="3"/>
      <c r="F180" s="3"/>
      <c r="G18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cols>
    <col min="1" max="1" width="38" customWidth="1"/>
  </cols>
  <sheetData>
    <row r="1" spans="1:9" x14ac:dyDescent="0.25">
      <c r="A1" t="s">
        <v>47</v>
      </c>
    </row>
    <row r="2" spans="1:9" x14ac:dyDescent="0.25">
      <c r="A2" s="1" t="s">
        <v>46</v>
      </c>
      <c r="B2">
        <v>3</v>
      </c>
      <c r="C2">
        <v>5</v>
      </c>
      <c r="D2">
        <v>7</v>
      </c>
      <c r="E2">
        <v>10</v>
      </c>
      <c r="F2">
        <v>15</v>
      </c>
      <c r="G2">
        <v>20</v>
      </c>
    </row>
    <row r="3" spans="1:9" x14ac:dyDescent="0.25">
      <c r="A3" s="1">
        <v>1</v>
      </c>
      <c r="B3" s="3">
        <f>B33</f>
        <v>24.999999999999996</v>
      </c>
      <c r="C3" s="3">
        <f t="shared" ref="C3:G3" si="0">C33</f>
        <v>15</v>
      </c>
      <c r="D3" s="3">
        <f t="shared" si="0"/>
        <v>10.714285714285714</v>
      </c>
      <c r="E3" s="3">
        <f t="shared" si="0"/>
        <v>7.5</v>
      </c>
      <c r="F3" s="3">
        <f t="shared" si="0"/>
        <v>3.75</v>
      </c>
      <c r="G3" s="3">
        <f t="shared" si="0"/>
        <v>2.8125000000000004</v>
      </c>
      <c r="H3" s="3"/>
      <c r="I3" s="25"/>
    </row>
    <row r="4" spans="1:9" x14ac:dyDescent="0.25">
      <c r="A4" s="1">
        <f>A3+1</f>
        <v>2</v>
      </c>
      <c r="B4" s="3">
        <f>B40</f>
        <v>50</v>
      </c>
      <c r="C4" s="3">
        <f t="shared" ref="C4:G4" si="1">C40</f>
        <v>34</v>
      </c>
      <c r="D4" s="3">
        <f t="shared" si="1"/>
        <v>25.510204081632654</v>
      </c>
      <c r="E4" s="3">
        <f t="shared" si="1"/>
        <v>18.5</v>
      </c>
      <c r="F4" s="3">
        <f t="shared" si="1"/>
        <v>9.625</v>
      </c>
      <c r="G4" s="3">
        <f t="shared" si="1"/>
        <v>7.2890625000000009</v>
      </c>
    </row>
    <row r="5" spans="1:9" x14ac:dyDescent="0.25">
      <c r="A5" s="1">
        <f t="shared" ref="A5:A23" si="2">A4+1</f>
        <v>3</v>
      </c>
      <c r="B5" s="3">
        <f>B47</f>
        <v>16.666666666666664</v>
      </c>
      <c r="C5" s="3">
        <f t="shared" ref="C5:G5" si="3">C47</f>
        <v>20.400000000000002</v>
      </c>
      <c r="D5" s="3">
        <f t="shared" si="3"/>
        <v>18.221574344023324</v>
      </c>
      <c r="E5" s="3">
        <f t="shared" si="3"/>
        <v>14.8</v>
      </c>
      <c r="F5" s="3">
        <f t="shared" si="3"/>
        <v>8.6624999999999996</v>
      </c>
      <c r="G5" s="3">
        <f t="shared" si="3"/>
        <v>6.7423828125000007</v>
      </c>
    </row>
    <row r="6" spans="1:9" x14ac:dyDescent="0.25">
      <c r="A6" s="1">
        <f t="shared" si="2"/>
        <v>4</v>
      </c>
      <c r="B6" s="3">
        <f>B54</f>
        <v>8.3333333333333357</v>
      </c>
      <c r="C6" s="3">
        <f t="shared" ref="C6:G6" si="4">C54</f>
        <v>12.24</v>
      </c>
      <c r="D6" s="3">
        <f t="shared" si="4"/>
        <v>13.015410245730948</v>
      </c>
      <c r="E6" s="3">
        <f t="shared" si="4"/>
        <v>11.840000000000002</v>
      </c>
      <c r="F6" s="3">
        <f t="shared" si="4"/>
        <v>7.7962500000000006</v>
      </c>
      <c r="G6" s="3">
        <f t="shared" si="4"/>
        <v>6.2367041015625011</v>
      </c>
    </row>
    <row r="7" spans="1:9" x14ac:dyDescent="0.25">
      <c r="A7" s="1">
        <f t="shared" si="2"/>
        <v>5</v>
      </c>
      <c r="B7" s="3"/>
      <c r="C7" s="3">
        <f t="shared" ref="C7:F7" si="5">C61</f>
        <v>11.298461538461538</v>
      </c>
      <c r="D7" s="3">
        <f t="shared" si="5"/>
        <v>9.2967216040935341</v>
      </c>
      <c r="E7" s="3">
        <f t="shared" si="5"/>
        <v>9.4719999999999995</v>
      </c>
      <c r="F7" s="3">
        <f t="shared" si="5"/>
        <v>7.0166250000000012</v>
      </c>
      <c r="G7" s="3">
        <f>G61</f>
        <v>5.7689512939453138</v>
      </c>
    </row>
    <row r="8" spans="1:9" x14ac:dyDescent="0.25">
      <c r="A8" s="1">
        <f t="shared" si="2"/>
        <v>6</v>
      </c>
      <c r="B8" s="3"/>
      <c r="C8" s="3">
        <f t="shared" ref="C8:F8" si="6">C68</f>
        <v>7.0615384615384613</v>
      </c>
      <c r="D8" s="3">
        <f t="shared" si="6"/>
        <v>8.8540205753271746</v>
      </c>
      <c r="E8" s="3">
        <f t="shared" si="6"/>
        <v>7.5776000000000003</v>
      </c>
      <c r="F8" s="3">
        <f t="shared" si="6"/>
        <v>6.3149625</v>
      </c>
      <c r="G8" s="3">
        <f>G68</f>
        <v>5.3362799468994151</v>
      </c>
    </row>
    <row r="9" spans="1:9" x14ac:dyDescent="0.25">
      <c r="A9" s="1">
        <f t="shared" si="2"/>
        <v>7</v>
      </c>
      <c r="B9" s="3"/>
      <c r="C9" s="3"/>
      <c r="D9" s="3">
        <f t="shared" ref="D9:F9" si="7">D75</f>
        <v>8.8540205753271763</v>
      </c>
      <c r="E9" s="3">
        <f t="shared" si="7"/>
        <v>6.5535999999999994</v>
      </c>
      <c r="F9" s="3">
        <f t="shared" si="7"/>
        <v>5.9048999999999996</v>
      </c>
      <c r="G9" s="3">
        <f>G75</f>
        <v>4.936058950881959</v>
      </c>
    </row>
    <row r="10" spans="1:9" x14ac:dyDescent="0.25">
      <c r="A10" s="1">
        <f t="shared" si="2"/>
        <v>8</v>
      </c>
      <c r="B10" s="3"/>
      <c r="C10" s="3"/>
      <c r="D10" s="3">
        <f t="shared" ref="D10:F10" si="8">D82</f>
        <v>5.5337628595794843</v>
      </c>
      <c r="E10" s="3">
        <f t="shared" si="8"/>
        <v>6.5535999999999994</v>
      </c>
      <c r="F10" s="3">
        <f t="shared" si="8"/>
        <v>5.9049000000000005</v>
      </c>
      <c r="G10" s="3">
        <f>G82</f>
        <v>4.5658545295658124</v>
      </c>
    </row>
    <row r="11" spans="1:9" x14ac:dyDescent="0.25">
      <c r="A11" s="1">
        <f t="shared" si="2"/>
        <v>9</v>
      </c>
      <c r="B11" s="3"/>
      <c r="C11" s="3"/>
      <c r="D11" s="3"/>
      <c r="E11" s="3">
        <f t="shared" ref="E11:F11" si="9">E89</f>
        <v>6.5535999999999994</v>
      </c>
      <c r="F11" s="3">
        <f t="shared" si="9"/>
        <v>5.9049000000000005</v>
      </c>
      <c r="G11" s="3">
        <f>G89</f>
        <v>4.4603727417540604</v>
      </c>
    </row>
    <row r="12" spans="1:9" x14ac:dyDescent="0.25">
      <c r="A12" s="1">
        <f t="shared" si="2"/>
        <v>10</v>
      </c>
      <c r="B12" s="3"/>
      <c r="C12" s="3"/>
      <c r="D12" s="3"/>
      <c r="E12" s="3">
        <f>E96</f>
        <v>6.5535999999999994</v>
      </c>
      <c r="F12" s="3">
        <f t="shared" ref="F12:G12" si="10">F96</f>
        <v>5.9049000000000014</v>
      </c>
      <c r="G12" s="3">
        <f t="shared" si="10"/>
        <v>4.4603727417540604</v>
      </c>
    </row>
    <row r="13" spans="1:9" x14ac:dyDescent="0.25">
      <c r="A13" s="1">
        <f t="shared" si="2"/>
        <v>11</v>
      </c>
      <c r="B13" s="3"/>
      <c r="C13" s="3"/>
      <c r="D13" s="3"/>
      <c r="E13" s="3">
        <f>E103</f>
        <v>4.0960000000000001</v>
      </c>
      <c r="F13" s="3">
        <f t="shared" ref="F13:G13" si="11">F103</f>
        <v>5.9049000000000005</v>
      </c>
      <c r="G13" s="3">
        <f t="shared" si="11"/>
        <v>4.4603727417540604</v>
      </c>
    </row>
    <row r="14" spans="1:9" x14ac:dyDescent="0.25">
      <c r="A14" s="1">
        <f t="shared" si="2"/>
        <v>12</v>
      </c>
      <c r="B14" s="3"/>
      <c r="C14" s="3"/>
      <c r="D14" s="3"/>
      <c r="E14" s="3"/>
      <c r="F14" s="3">
        <f>F110</f>
        <v>5.9049000000000005</v>
      </c>
      <c r="G14" s="3">
        <f>G110</f>
        <v>4.4603727417540613</v>
      </c>
    </row>
    <row r="15" spans="1:9" x14ac:dyDescent="0.25">
      <c r="A15" s="1">
        <f t="shared" si="2"/>
        <v>13</v>
      </c>
      <c r="B15" s="3"/>
      <c r="C15" s="3"/>
      <c r="D15" s="3"/>
      <c r="E15" s="3"/>
      <c r="F15" s="3">
        <f>F117</f>
        <v>5.9048999999999996</v>
      </c>
      <c r="G15" s="3">
        <f>G117</f>
        <v>4.4603727417540604</v>
      </c>
    </row>
    <row r="16" spans="1:9" x14ac:dyDescent="0.25">
      <c r="A16" s="1">
        <f t="shared" si="2"/>
        <v>14</v>
      </c>
      <c r="B16" s="3"/>
      <c r="C16" s="3"/>
      <c r="D16" s="3"/>
      <c r="E16" s="3"/>
      <c r="F16" s="3">
        <f>F124</f>
        <v>5.9048999999999996</v>
      </c>
      <c r="G16" s="3">
        <f>G124</f>
        <v>4.4603727417540604</v>
      </c>
    </row>
    <row r="17" spans="1:8" x14ac:dyDescent="0.25">
      <c r="A17" s="1">
        <f t="shared" si="2"/>
        <v>15</v>
      </c>
      <c r="B17" s="3"/>
      <c r="C17" s="3"/>
      <c r="D17" s="3"/>
      <c r="E17" s="3"/>
      <c r="F17" s="3">
        <f>F131</f>
        <v>5.9048999999999996</v>
      </c>
      <c r="G17" s="3">
        <f>G131</f>
        <v>4.4603727417540604</v>
      </c>
    </row>
    <row r="18" spans="1:8" x14ac:dyDescent="0.25">
      <c r="A18" s="1">
        <f t="shared" si="2"/>
        <v>16</v>
      </c>
      <c r="B18" s="3"/>
      <c r="C18" s="3"/>
      <c r="D18" s="3"/>
      <c r="E18" s="3"/>
      <c r="F18" s="3">
        <f>F138</f>
        <v>3.6905625000000004</v>
      </c>
      <c r="G18" s="3">
        <f>G138</f>
        <v>4.4603727417540604</v>
      </c>
    </row>
    <row r="19" spans="1:8" x14ac:dyDescent="0.25">
      <c r="A19" s="1">
        <f t="shared" si="2"/>
        <v>17</v>
      </c>
      <c r="B19" s="3"/>
      <c r="C19" s="3"/>
      <c r="D19" s="3"/>
      <c r="E19" s="3"/>
      <c r="F19" s="3"/>
      <c r="G19" s="3">
        <f>G145</f>
        <v>4.4603727417540604</v>
      </c>
    </row>
    <row r="20" spans="1:8" x14ac:dyDescent="0.25">
      <c r="A20" s="1">
        <f t="shared" si="2"/>
        <v>18</v>
      </c>
      <c r="B20" s="3"/>
      <c r="C20" s="3"/>
      <c r="D20" s="3"/>
      <c r="E20" s="3"/>
      <c r="F20" s="3"/>
      <c r="G20" s="3">
        <f>G152</f>
        <v>4.4603727417540604</v>
      </c>
    </row>
    <row r="21" spans="1:8" x14ac:dyDescent="0.25">
      <c r="A21" s="1">
        <f t="shared" si="2"/>
        <v>19</v>
      </c>
      <c r="B21" s="3"/>
      <c r="C21" s="3"/>
      <c r="D21" s="3"/>
      <c r="E21" s="3"/>
      <c r="F21" s="3"/>
      <c r="G21" s="3">
        <f>G159</f>
        <v>4.4603727417540604</v>
      </c>
    </row>
    <row r="22" spans="1:8" x14ac:dyDescent="0.25">
      <c r="A22" s="1">
        <f t="shared" si="2"/>
        <v>20</v>
      </c>
      <c r="G22" s="3">
        <f>G166</f>
        <v>4.4603727417540604</v>
      </c>
    </row>
    <row r="23" spans="1:8" x14ac:dyDescent="0.25">
      <c r="A23" s="1">
        <f t="shared" si="2"/>
        <v>21</v>
      </c>
      <c r="G23" s="3">
        <f>G173</f>
        <v>2.7877329635962873</v>
      </c>
    </row>
    <row r="25" spans="1:8" s="6" customFormat="1" x14ac:dyDescent="0.25">
      <c r="A25" s="6" t="s">
        <v>20</v>
      </c>
      <c r="B25" s="6">
        <v>2</v>
      </c>
      <c r="C25" s="6">
        <v>2</v>
      </c>
      <c r="D25" s="6">
        <v>2</v>
      </c>
      <c r="E25" s="6">
        <v>2</v>
      </c>
      <c r="F25" s="6">
        <v>1.5</v>
      </c>
      <c r="G25" s="6">
        <v>1.5</v>
      </c>
    </row>
    <row r="26" spans="1:8" x14ac:dyDescent="0.25">
      <c r="A26" t="s">
        <v>19</v>
      </c>
      <c r="B26" s="2">
        <f>1/B30*B25</f>
        <v>0.66666666666666663</v>
      </c>
      <c r="C26" s="2">
        <f t="shared" ref="C26:G26" si="12">1/C30*C25</f>
        <v>0.4</v>
      </c>
      <c r="D26" s="2">
        <f t="shared" si="12"/>
        <v>0.2857142857142857</v>
      </c>
      <c r="E26" s="2">
        <f t="shared" si="12"/>
        <v>0.2</v>
      </c>
      <c r="F26" s="2">
        <f t="shared" si="12"/>
        <v>0.1</v>
      </c>
      <c r="G26" s="2">
        <f t="shared" si="12"/>
        <v>7.5000000000000011E-2</v>
      </c>
      <c r="H26" s="2"/>
    </row>
    <row r="27" spans="1:8" s="6" customFormat="1" x14ac:dyDescent="0.25">
      <c r="A27" s="6" t="s">
        <v>14</v>
      </c>
      <c r="B27" s="6">
        <v>1</v>
      </c>
      <c r="C27" s="6">
        <v>1</v>
      </c>
      <c r="D27" s="6">
        <v>1</v>
      </c>
      <c r="E27" s="6">
        <v>1</v>
      </c>
      <c r="F27" s="6">
        <v>1</v>
      </c>
      <c r="G27" s="6">
        <v>1</v>
      </c>
    </row>
    <row r="28" spans="1:8" x14ac:dyDescent="0.25">
      <c r="A28" s="22" t="s">
        <v>1</v>
      </c>
      <c r="B28" s="3">
        <v>100</v>
      </c>
      <c r="C28" s="3">
        <v>100</v>
      </c>
      <c r="D28" s="3">
        <v>100</v>
      </c>
      <c r="E28" s="3">
        <v>100</v>
      </c>
      <c r="F28" s="3">
        <v>100</v>
      </c>
      <c r="G28" s="3">
        <v>100</v>
      </c>
      <c r="H28" s="3"/>
    </row>
    <row r="29" spans="1:8" x14ac:dyDescent="0.25">
      <c r="A29" s="22" t="s">
        <v>21</v>
      </c>
      <c r="B29" s="23">
        <v>0.375</v>
      </c>
      <c r="C29" s="23">
        <v>0.375</v>
      </c>
      <c r="D29" s="23">
        <v>0.375</v>
      </c>
      <c r="E29" s="23">
        <v>0.375</v>
      </c>
      <c r="F29" s="23">
        <v>0.375</v>
      </c>
      <c r="G29" s="23">
        <v>0.375</v>
      </c>
      <c r="H29" s="23"/>
    </row>
    <row r="30" spans="1:8" x14ac:dyDescent="0.25">
      <c r="A30" s="8" t="s">
        <v>10</v>
      </c>
      <c r="B30">
        <f>B2</f>
        <v>3</v>
      </c>
      <c r="C30">
        <f>C2</f>
        <v>5</v>
      </c>
      <c r="D30">
        <f t="shared" ref="D30:G30" si="13">D2</f>
        <v>7</v>
      </c>
      <c r="E30">
        <f t="shared" si="13"/>
        <v>10</v>
      </c>
      <c r="F30">
        <f t="shared" si="13"/>
        <v>15</v>
      </c>
      <c r="G30">
        <f t="shared" si="13"/>
        <v>20</v>
      </c>
    </row>
    <row r="31" spans="1:8" x14ac:dyDescent="0.25">
      <c r="A31" s="8" t="s">
        <v>15</v>
      </c>
      <c r="B31" s="3">
        <f t="shared" ref="B31:G31" si="14">B28*B$26*B29</f>
        <v>24.999999999999996</v>
      </c>
      <c r="C31" s="3">
        <f t="shared" si="14"/>
        <v>15</v>
      </c>
      <c r="D31" s="3">
        <f t="shared" si="14"/>
        <v>10.714285714285714</v>
      </c>
      <c r="E31" s="3">
        <f t="shared" si="14"/>
        <v>7.5</v>
      </c>
      <c r="F31" s="3">
        <f t="shared" si="14"/>
        <v>3.75</v>
      </c>
      <c r="G31" s="3">
        <f t="shared" si="14"/>
        <v>2.8125000000000004</v>
      </c>
      <c r="H31" s="3"/>
    </row>
    <row r="32" spans="1:8" x14ac:dyDescent="0.25">
      <c r="A32" s="8" t="s">
        <v>16</v>
      </c>
      <c r="B32" s="3">
        <f t="shared" ref="B32:G32" si="15">B28/B30*B29</f>
        <v>12.5</v>
      </c>
      <c r="C32" s="3">
        <f t="shared" si="15"/>
        <v>7.5</v>
      </c>
      <c r="D32" s="3">
        <f t="shared" si="15"/>
        <v>5.3571428571428577</v>
      </c>
      <c r="E32" s="3">
        <f t="shared" si="15"/>
        <v>3.75</v>
      </c>
      <c r="F32" s="3">
        <f t="shared" si="15"/>
        <v>2.5</v>
      </c>
      <c r="G32" s="3">
        <f t="shared" si="15"/>
        <v>1.875</v>
      </c>
      <c r="H32" s="3"/>
    </row>
    <row r="33" spans="1:8" x14ac:dyDescent="0.25">
      <c r="A33" s="8" t="s">
        <v>17</v>
      </c>
      <c r="B33" s="3">
        <f t="shared" ref="B33:G33" si="16">MAX(B31,B32)</f>
        <v>24.999999999999996</v>
      </c>
      <c r="C33" s="3">
        <f t="shared" si="16"/>
        <v>15</v>
      </c>
      <c r="D33" s="3">
        <f t="shared" si="16"/>
        <v>10.714285714285714</v>
      </c>
      <c r="E33" s="3">
        <f t="shared" si="16"/>
        <v>7.5</v>
      </c>
      <c r="F33" s="3">
        <f t="shared" si="16"/>
        <v>3.75</v>
      </c>
      <c r="G33" s="3">
        <f t="shared" si="16"/>
        <v>2.8125000000000004</v>
      </c>
      <c r="H33" s="3"/>
    </row>
    <row r="34" spans="1:8" s="6" customFormat="1" x14ac:dyDescent="0.25">
      <c r="A34" s="6" t="s">
        <v>14</v>
      </c>
      <c r="B34" s="6">
        <f t="shared" ref="B34:G34" si="17">B27+1</f>
        <v>2</v>
      </c>
      <c r="C34" s="6">
        <f t="shared" si="17"/>
        <v>2</v>
      </c>
      <c r="D34" s="6">
        <f t="shared" si="17"/>
        <v>2</v>
      </c>
      <c r="E34" s="6">
        <f t="shared" si="17"/>
        <v>2</v>
      </c>
      <c r="F34" s="6">
        <f t="shared" si="17"/>
        <v>2</v>
      </c>
      <c r="G34" s="6">
        <f t="shared" si="17"/>
        <v>2</v>
      </c>
    </row>
    <row r="35" spans="1:8" x14ac:dyDescent="0.25">
      <c r="A35" s="22" t="s">
        <v>1</v>
      </c>
      <c r="B35" s="3">
        <f t="shared" ref="B35:G35" si="18">B28-B33</f>
        <v>75</v>
      </c>
      <c r="C35" s="3">
        <f t="shared" si="18"/>
        <v>85</v>
      </c>
      <c r="D35" s="3">
        <f t="shared" si="18"/>
        <v>89.285714285714292</v>
      </c>
      <c r="E35" s="3">
        <f t="shared" si="18"/>
        <v>92.5</v>
      </c>
      <c r="F35" s="3">
        <f t="shared" si="18"/>
        <v>96.25</v>
      </c>
      <c r="G35" s="3">
        <f t="shared" si="18"/>
        <v>97.1875</v>
      </c>
    </row>
    <row r="36" spans="1:8" x14ac:dyDescent="0.25">
      <c r="A36" s="22" t="s">
        <v>21</v>
      </c>
      <c r="B36" s="23">
        <v>1</v>
      </c>
      <c r="C36" s="23">
        <v>1</v>
      </c>
      <c r="D36" s="23">
        <v>1</v>
      </c>
      <c r="E36" s="23">
        <v>1</v>
      </c>
      <c r="F36" s="23">
        <v>1</v>
      </c>
      <c r="G36" s="23">
        <v>1</v>
      </c>
    </row>
    <row r="37" spans="1:8" x14ac:dyDescent="0.25">
      <c r="A37" s="8" t="s">
        <v>10</v>
      </c>
      <c r="B37" s="23">
        <f t="shared" ref="B37:G37" si="19">B30-B29</f>
        <v>2.625</v>
      </c>
      <c r="C37" s="23">
        <f t="shared" si="19"/>
        <v>4.625</v>
      </c>
      <c r="D37" s="23">
        <f t="shared" si="19"/>
        <v>6.625</v>
      </c>
      <c r="E37" s="23">
        <f t="shared" si="19"/>
        <v>9.625</v>
      </c>
      <c r="F37" s="23">
        <f t="shared" si="19"/>
        <v>14.625</v>
      </c>
      <c r="G37" s="23">
        <f t="shared" si="19"/>
        <v>19.625</v>
      </c>
    </row>
    <row r="38" spans="1:8" x14ac:dyDescent="0.25">
      <c r="A38" s="8" t="s">
        <v>15</v>
      </c>
      <c r="B38" s="3">
        <f t="shared" ref="B38:G38" si="20">B35*B$26*B36</f>
        <v>50</v>
      </c>
      <c r="C38" s="3">
        <f t="shared" si="20"/>
        <v>34</v>
      </c>
      <c r="D38" s="3">
        <f t="shared" si="20"/>
        <v>25.510204081632654</v>
      </c>
      <c r="E38" s="3">
        <f t="shared" si="20"/>
        <v>18.5</v>
      </c>
      <c r="F38" s="3">
        <f t="shared" si="20"/>
        <v>9.625</v>
      </c>
      <c r="G38" s="3">
        <f t="shared" si="20"/>
        <v>7.2890625000000009</v>
      </c>
    </row>
    <row r="39" spans="1:8" x14ac:dyDescent="0.25">
      <c r="A39" s="8" t="s">
        <v>16</v>
      </c>
      <c r="B39" s="3">
        <f t="shared" ref="B39:G39" si="21">B35/B37*B36</f>
        <v>28.571428571428573</v>
      </c>
      <c r="C39" s="3">
        <f t="shared" si="21"/>
        <v>18.378378378378379</v>
      </c>
      <c r="D39" s="3">
        <f t="shared" si="21"/>
        <v>13.477088948787063</v>
      </c>
      <c r="E39" s="3">
        <f t="shared" si="21"/>
        <v>9.6103896103896105</v>
      </c>
      <c r="F39" s="3">
        <f t="shared" si="21"/>
        <v>6.5811965811965809</v>
      </c>
      <c r="G39" s="3">
        <f t="shared" si="21"/>
        <v>4.952229299363057</v>
      </c>
    </row>
    <row r="40" spans="1:8" x14ac:dyDescent="0.25">
      <c r="A40" s="8" t="s">
        <v>17</v>
      </c>
      <c r="B40" s="3">
        <f t="shared" ref="B40:G40" si="22">MAX(B38,B39)</f>
        <v>50</v>
      </c>
      <c r="C40" s="3">
        <f t="shared" si="22"/>
        <v>34</v>
      </c>
      <c r="D40" s="3">
        <f t="shared" si="22"/>
        <v>25.510204081632654</v>
      </c>
      <c r="E40" s="3">
        <f t="shared" si="22"/>
        <v>18.5</v>
      </c>
      <c r="F40" s="3">
        <f t="shared" si="22"/>
        <v>9.625</v>
      </c>
      <c r="G40" s="3">
        <f t="shared" si="22"/>
        <v>7.2890625000000009</v>
      </c>
    </row>
    <row r="41" spans="1:8" s="6" customFormat="1" x14ac:dyDescent="0.25">
      <c r="A41" s="6" t="s">
        <v>14</v>
      </c>
      <c r="B41" s="6">
        <f t="shared" ref="B41:G41" si="23">B34+1</f>
        <v>3</v>
      </c>
      <c r="C41" s="6">
        <f t="shared" si="23"/>
        <v>3</v>
      </c>
      <c r="D41" s="6">
        <f t="shared" si="23"/>
        <v>3</v>
      </c>
      <c r="E41" s="6">
        <f t="shared" si="23"/>
        <v>3</v>
      </c>
      <c r="F41" s="6">
        <f t="shared" si="23"/>
        <v>3</v>
      </c>
      <c r="G41" s="6">
        <f t="shared" si="23"/>
        <v>3</v>
      </c>
    </row>
    <row r="42" spans="1:8" x14ac:dyDescent="0.25">
      <c r="A42" s="22" t="s">
        <v>1</v>
      </c>
      <c r="B42" s="3">
        <f t="shared" ref="B42:G42" si="24">B35-B40</f>
        <v>25</v>
      </c>
      <c r="C42" s="3">
        <f t="shared" si="24"/>
        <v>51</v>
      </c>
      <c r="D42" s="3">
        <f t="shared" si="24"/>
        <v>63.775510204081641</v>
      </c>
      <c r="E42" s="3">
        <f t="shared" si="24"/>
        <v>74</v>
      </c>
      <c r="F42" s="3">
        <f t="shared" si="24"/>
        <v>86.625</v>
      </c>
      <c r="G42" s="3">
        <f t="shared" si="24"/>
        <v>89.8984375</v>
      </c>
    </row>
    <row r="43" spans="1:8" x14ac:dyDescent="0.25">
      <c r="A43" s="22" t="s">
        <v>21</v>
      </c>
      <c r="B43" s="23">
        <v>1</v>
      </c>
      <c r="C43" s="23">
        <v>1</v>
      </c>
      <c r="D43" s="23">
        <v>1</v>
      </c>
      <c r="E43" s="23">
        <v>1</v>
      </c>
      <c r="F43" s="23">
        <v>1</v>
      </c>
      <c r="G43" s="23">
        <v>1</v>
      </c>
    </row>
    <row r="44" spans="1:8" x14ac:dyDescent="0.25">
      <c r="A44" s="8" t="s">
        <v>10</v>
      </c>
      <c r="B44" s="23">
        <f t="shared" ref="B44:G44" si="25">B37-B36</f>
        <v>1.625</v>
      </c>
      <c r="C44" s="23">
        <f t="shared" si="25"/>
        <v>3.625</v>
      </c>
      <c r="D44" s="23">
        <f t="shared" si="25"/>
        <v>5.625</v>
      </c>
      <c r="E44" s="23">
        <f t="shared" si="25"/>
        <v>8.625</v>
      </c>
      <c r="F44" s="23">
        <f t="shared" si="25"/>
        <v>13.625</v>
      </c>
      <c r="G44" s="23">
        <f t="shared" si="25"/>
        <v>18.625</v>
      </c>
    </row>
    <row r="45" spans="1:8" x14ac:dyDescent="0.25">
      <c r="A45" s="8" t="s">
        <v>15</v>
      </c>
      <c r="B45" s="3">
        <f t="shared" ref="B45:G45" si="26">B42*B$26*B43</f>
        <v>16.666666666666664</v>
      </c>
      <c r="C45" s="3">
        <f t="shared" si="26"/>
        <v>20.400000000000002</v>
      </c>
      <c r="D45" s="3">
        <f t="shared" si="26"/>
        <v>18.221574344023324</v>
      </c>
      <c r="E45" s="3">
        <f t="shared" si="26"/>
        <v>14.8</v>
      </c>
      <c r="F45" s="3">
        <f t="shared" si="26"/>
        <v>8.6624999999999996</v>
      </c>
      <c r="G45" s="3">
        <f t="shared" si="26"/>
        <v>6.7423828125000007</v>
      </c>
    </row>
    <row r="46" spans="1:8" x14ac:dyDescent="0.25">
      <c r="A46" s="8" t="s">
        <v>16</v>
      </c>
      <c r="B46" s="3">
        <f t="shared" ref="B46:G46" si="27">B42/B44*B43</f>
        <v>15.384615384615385</v>
      </c>
      <c r="C46" s="3">
        <f t="shared" si="27"/>
        <v>14.068965517241379</v>
      </c>
      <c r="D46" s="3">
        <f t="shared" si="27"/>
        <v>11.337868480725625</v>
      </c>
      <c r="E46" s="3">
        <f t="shared" si="27"/>
        <v>8.579710144927537</v>
      </c>
      <c r="F46" s="3">
        <f t="shared" si="27"/>
        <v>6.3577981651376145</v>
      </c>
      <c r="G46" s="3">
        <f t="shared" si="27"/>
        <v>4.8267617449664426</v>
      </c>
    </row>
    <row r="47" spans="1:8" x14ac:dyDescent="0.25">
      <c r="A47" s="8" t="s">
        <v>17</v>
      </c>
      <c r="B47" s="3">
        <f t="shared" ref="B47:G47" si="28">MAX(B45,B46)</f>
        <v>16.666666666666664</v>
      </c>
      <c r="C47" s="3">
        <f t="shared" si="28"/>
        <v>20.400000000000002</v>
      </c>
      <c r="D47" s="3">
        <f t="shared" si="28"/>
        <v>18.221574344023324</v>
      </c>
      <c r="E47" s="3">
        <f t="shared" si="28"/>
        <v>14.8</v>
      </c>
      <c r="F47" s="3">
        <f t="shared" si="28"/>
        <v>8.6624999999999996</v>
      </c>
      <c r="G47" s="3">
        <f t="shared" si="28"/>
        <v>6.7423828125000007</v>
      </c>
    </row>
    <row r="48" spans="1:8" s="6" customFormat="1" x14ac:dyDescent="0.25">
      <c r="A48" s="6" t="s">
        <v>14</v>
      </c>
      <c r="B48" s="6">
        <f>B41+1</f>
        <v>4</v>
      </c>
      <c r="C48" s="6">
        <f>C41+1</f>
        <v>4</v>
      </c>
      <c r="D48" s="6">
        <f t="shared" ref="D48:G48" si="29">D41+1</f>
        <v>4</v>
      </c>
      <c r="E48" s="6">
        <f t="shared" si="29"/>
        <v>4</v>
      </c>
      <c r="F48" s="6">
        <f t="shared" si="29"/>
        <v>4</v>
      </c>
      <c r="G48" s="6">
        <f t="shared" si="29"/>
        <v>4</v>
      </c>
    </row>
    <row r="49" spans="1:7" x14ac:dyDescent="0.25">
      <c r="A49" s="22" t="s">
        <v>1</v>
      </c>
      <c r="B49" s="3">
        <f>B42-B47</f>
        <v>8.3333333333333357</v>
      </c>
      <c r="C49" s="3">
        <f>C42-C47</f>
        <v>30.599999999999998</v>
      </c>
      <c r="D49" s="3">
        <f t="shared" ref="D49:G49" si="30">D42-D47</f>
        <v>45.553935860058317</v>
      </c>
      <c r="E49" s="3">
        <f t="shared" si="30"/>
        <v>59.2</v>
      </c>
      <c r="F49" s="3">
        <f t="shared" si="30"/>
        <v>77.962500000000006</v>
      </c>
      <c r="G49" s="3">
        <f t="shared" si="30"/>
        <v>83.156054687500003</v>
      </c>
    </row>
    <row r="50" spans="1:7" x14ac:dyDescent="0.25">
      <c r="A50" s="22" t="s">
        <v>21</v>
      </c>
      <c r="B50" s="23">
        <v>0.625</v>
      </c>
      <c r="C50" s="23">
        <v>1</v>
      </c>
      <c r="D50" s="23">
        <v>1</v>
      </c>
      <c r="E50" s="23">
        <v>1</v>
      </c>
      <c r="F50" s="23">
        <v>1</v>
      </c>
      <c r="G50" s="23">
        <v>1</v>
      </c>
    </row>
    <row r="51" spans="1:7" x14ac:dyDescent="0.25">
      <c r="A51" s="8" t="s">
        <v>10</v>
      </c>
      <c r="B51" s="23">
        <f>B44-B43</f>
        <v>0.625</v>
      </c>
      <c r="C51" s="23">
        <f>C44-C43</f>
        <v>2.625</v>
      </c>
      <c r="D51" s="23">
        <f t="shared" ref="D51:G51" si="31">D44-D43</f>
        <v>4.625</v>
      </c>
      <c r="E51" s="23">
        <f t="shared" si="31"/>
        <v>7.625</v>
      </c>
      <c r="F51" s="23">
        <f t="shared" si="31"/>
        <v>12.625</v>
      </c>
      <c r="G51" s="23">
        <f t="shared" si="31"/>
        <v>17.625</v>
      </c>
    </row>
    <row r="52" spans="1:7" x14ac:dyDescent="0.25">
      <c r="A52" s="8" t="s">
        <v>15</v>
      </c>
      <c r="B52" s="3">
        <f>B49*B$26*B50</f>
        <v>3.4722222222222232</v>
      </c>
      <c r="C52" s="3">
        <f>C49*C$26*C50</f>
        <v>12.24</v>
      </c>
      <c r="D52" s="3">
        <f t="shared" ref="D52:G52" si="32">D49*D$26*D50</f>
        <v>13.015410245730948</v>
      </c>
      <c r="E52" s="3">
        <f t="shared" si="32"/>
        <v>11.840000000000002</v>
      </c>
      <c r="F52" s="3">
        <f t="shared" si="32"/>
        <v>7.7962500000000006</v>
      </c>
      <c r="G52" s="3">
        <f t="shared" si="32"/>
        <v>6.2367041015625011</v>
      </c>
    </row>
    <row r="53" spans="1:7" x14ac:dyDescent="0.25">
      <c r="A53" s="8" t="s">
        <v>16</v>
      </c>
      <c r="B53" s="3">
        <f>B49/B51*B50</f>
        <v>8.3333333333333357</v>
      </c>
      <c r="C53" s="3">
        <f>C49/C51*C50</f>
        <v>11.657142857142857</v>
      </c>
      <c r="D53" s="3">
        <f t="shared" ref="D53:G53" si="33">D49/D51*D50</f>
        <v>9.8494996454180139</v>
      </c>
      <c r="E53" s="3">
        <f t="shared" si="33"/>
        <v>7.7639344262295085</v>
      </c>
      <c r="F53" s="3">
        <f t="shared" si="33"/>
        <v>6.1752475247524758</v>
      </c>
      <c r="G53" s="3">
        <f t="shared" si="33"/>
        <v>4.7180740248226956</v>
      </c>
    </row>
    <row r="54" spans="1:7" x14ac:dyDescent="0.25">
      <c r="A54" s="8" t="s">
        <v>17</v>
      </c>
      <c r="B54" s="3">
        <f>MAX(B52,B53)</f>
        <v>8.3333333333333357</v>
      </c>
      <c r="C54" s="3">
        <f>MAX(C52,C53)</f>
        <v>12.24</v>
      </c>
      <c r="D54" s="3">
        <f t="shared" ref="D54:G54" si="34">MAX(D52,D53)</f>
        <v>13.015410245730948</v>
      </c>
      <c r="E54" s="3">
        <f t="shared" si="34"/>
        <v>11.840000000000002</v>
      </c>
      <c r="F54" s="3">
        <f t="shared" si="34"/>
        <v>7.7962500000000006</v>
      </c>
      <c r="G54" s="3">
        <f t="shared" si="34"/>
        <v>6.2367041015625011</v>
      </c>
    </row>
    <row r="55" spans="1:7" s="6" customFormat="1" x14ac:dyDescent="0.25">
      <c r="C55" s="6">
        <f>C48+1</f>
        <v>5</v>
      </c>
      <c r="D55" s="6">
        <f t="shared" ref="D55:G55" si="35">D48+1</f>
        <v>5</v>
      </c>
      <c r="E55" s="6">
        <f t="shared" si="35"/>
        <v>5</v>
      </c>
      <c r="F55" s="6">
        <f t="shared" si="35"/>
        <v>5</v>
      </c>
      <c r="G55" s="6">
        <f t="shared" si="35"/>
        <v>5</v>
      </c>
    </row>
    <row r="56" spans="1:7" x14ac:dyDescent="0.25">
      <c r="C56" s="3">
        <f>C49-C54</f>
        <v>18.36</v>
      </c>
      <c r="D56" s="3">
        <f t="shared" ref="D56:G56" si="36">D49-D54</f>
        <v>32.538525614327369</v>
      </c>
      <c r="E56" s="3">
        <f t="shared" si="36"/>
        <v>47.36</v>
      </c>
      <c r="F56" s="3">
        <f t="shared" si="36"/>
        <v>70.166250000000005</v>
      </c>
      <c r="G56" s="3">
        <f t="shared" si="36"/>
        <v>76.919350585937508</v>
      </c>
    </row>
    <row r="57" spans="1:7" x14ac:dyDescent="0.25">
      <c r="C57" s="23">
        <v>1</v>
      </c>
      <c r="D57" s="23">
        <v>1</v>
      </c>
      <c r="E57" s="23">
        <v>1</v>
      </c>
      <c r="F57" s="23">
        <v>1</v>
      </c>
      <c r="G57" s="23">
        <v>1</v>
      </c>
    </row>
    <row r="58" spans="1:7" x14ac:dyDescent="0.25">
      <c r="C58" s="23">
        <f>C51-C50</f>
        <v>1.625</v>
      </c>
      <c r="D58" s="23">
        <f t="shared" ref="D58:G58" si="37">D51-D50</f>
        <v>3.625</v>
      </c>
      <c r="E58" s="23">
        <f t="shared" si="37"/>
        <v>6.625</v>
      </c>
      <c r="F58" s="23">
        <f t="shared" si="37"/>
        <v>11.625</v>
      </c>
      <c r="G58" s="23">
        <f t="shared" si="37"/>
        <v>16.625</v>
      </c>
    </row>
    <row r="59" spans="1:7" x14ac:dyDescent="0.25">
      <c r="C59" s="3">
        <f>C56*C$26*C57</f>
        <v>7.3440000000000003</v>
      </c>
      <c r="D59" s="3">
        <f t="shared" ref="D59:G59" si="38">D56*D$26*D57</f>
        <v>9.2967216040935341</v>
      </c>
      <c r="E59" s="3">
        <f t="shared" si="38"/>
        <v>9.4719999999999995</v>
      </c>
      <c r="F59" s="3">
        <f t="shared" si="38"/>
        <v>7.0166250000000012</v>
      </c>
      <c r="G59" s="3">
        <f t="shared" si="38"/>
        <v>5.7689512939453138</v>
      </c>
    </row>
    <row r="60" spans="1:7" x14ac:dyDescent="0.25">
      <c r="C60" s="3">
        <f>C56/C58*C57</f>
        <v>11.298461538461538</v>
      </c>
      <c r="D60" s="3">
        <f t="shared" ref="D60:G60" si="39">D56/D58*D57</f>
        <v>8.976144997055826</v>
      </c>
      <c r="E60" s="3">
        <f t="shared" si="39"/>
        <v>7.1486792452830183</v>
      </c>
      <c r="F60" s="3">
        <f t="shared" si="39"/>
        <v>6.0358064516129035</v>
      </c>
      <c r="G60" s="3">
        <f t="shared" si="39"/>
        <v>4.6267278547932333</v>
      </c>
    </row>
    <row r="61" spans="1:7" x14ac:dyDescent="0.25">
      <c r="C61" s="3">
        <f>MAX(C59,C60)</f>
        <v>11.298461538461538</v>
      </c>
      <c r="D61" s="3">
        <f t="shared" ref="D61:G61" si="40">MAX(D59,D60)</f>
        <v>9.2967216040935341</v>
      </c>
      <c r="E61" s="3">
        <f t="shared" si="40"/>
        <v>9.4719999999999995</v>
      </c>
      <c r="F61" s="3">
        <f t="shared" si="40"/>
        <v>7.0166250000000012</v>
      </c>
      <c r="G61" s="3">
        <f t="shared" si="40"/>
        <v>5.7689512939453138</v>
      </c>
    </row>
    <row r="62" spans="1:7" s="6" customFormat="1" x14ac:dyDescent="0.25">
      <c r="C62" s="6">
        <f>C55+1</f>
        <v>6</v>
      </c>
      <c r="D62" s="6">
        <f>D55+1</f>
        <v>6</v>
      </c>
      <c r="E62" s="6">
        <f t="shared" ref="E62:G62" si="41">E55+1</f>
        <v>6</v>
      </c>
      <c r="F62" s="6">
        <f t="shared" si="41"/>
        <v>6</v>
      </c>
      <c r="G62" s="6">
        <f t="shared" si="41"/>
        <v>6</v>
      </c>
    </row>
    <row r="63" spans="1:7" x14ac:dyDescent="0.25">
      <c r="C63" s="3">
        <f>C56-C61</f>
        <v>7.0615384615384613</v>
      </c>
      <c r="D63" s="3">
        <f>D56-D61</f>
        <v>23.241804010233835</v>
      </c>
      <c r="E63" s="3">
        <f t="shared" ref="E63:G63" si="42">E56-E61</f>
        <v>37.887999999999998</v>
      </c>
      <c r="F63" s="3">
        <f t="shared" si="42"/>
        <v>63.149625</v>
      </c>
      <c r="G63" s="3">
        <f t="shared" si="42"/>
        <v>71.150399291992187</v>
      </c>
    </row>
    <row r="64" spans="1:7" x14ac:dyDescent="0.25">
      <c r="C64" s="23">
        <v>0.625</v>
      </c>
      <c r="D64" s="23">
        <v>1</v>
      </c>
      <c r="E64" s="23">
        <v>1</v>
      </c>
      <c r="F64" s="23">
        <v>1</v>
      </c>
      <c r="G64" s="23">
        <v>1</v>
      </c>
    </row>
    <row r="65" spans="3:7" x14ac:dyDescent="0.25">
      <c r="C65" s="23">
        <f>C58-C57</f>
        <v>0.625</v>
      </c>
      <c r="D65" s="23">
        <f>D58-D57</f>
        <v>2.625</v>
      </c>
      <c r="E65" s="23">
        <f t="shared" ref="E65:G65" si="43">E58-E57</f>
        <v>5.625</v>
      </c>
      <c r="F65" s="23">
        <f t="shared" si="43"/>
        <v>10.625</v>
      </c>
      <c r="G65" s="23">
        <f t="shared" si="43"/>
        <v>15.625</v>
      </c>
    </row>
    <row r="66" spans="3:7" x14ac:dyDescent="0.25">
      <c r="C66" s="3">
        <f>C63*C$26*C64</f>
        <v>1.7653846153846153</v>
      </c>
      <c r="D66" s="3">
        <f>D63*D$26*D64</f>
        <v>6.6405154314953814</v>
      </c>
      <c r="E66" s="3">
        <f t="shared" ref="E66:G66" si="44">E63*E$26*E64</f>
        <v>7.5776000000000003</v>
      </c>
      <c r="F66" s="3">
        <f t="shared" si="44"/>
        <v>6.3149625</v>
      </c>
      <c r="G66" s="3">
        <f t="shared" si="44"/>
        <v>5.3362799468994151</v>
      </c>
    </row>
    <row r="67" spans="3:7" x14ac:dyDescent="0.25">
      <c r="C67" s="3">
        <f>C63/C65*C64</f>
        <v>7.0615384615384613</v>
      </c>
      <c r="D67" s="3">
        <f>D63/D65*D64</f>
        <v>8.8540205753271746</v>
      </c>
      <c r="E67" s="3">
        <f t="shared" ref="E67:G67" si="45">E63/E65*E64</f>
        <v>6.7356444444444445</v>
      </c>
      <c r="F67" s="3">
        <f t="shared" si="45"/>
        <v>5.9434941176470586</v>
      </c>
      <c r="G67" s="3">
        <f t="shared" si="45"/>
        <v>4.5536255546874997</v>
      </c>
    </row>
    <row r="68" spans="3:7" x14ac:dyDescent="0.25">
      <c r="C68" s="3">
        <f>MAX(C66,C67)</f>
        <v>7.0615384615384613</v>
      </c>
      <c r="D68" s="3">
        <f>MAX(D66,D67)</f>
        <v>8.8540205753271746</v>
      </c>
      <c r="E68" s="3">
        <f t="shared" ref="E68:G68" si="46">MAX(E66,E67)</f>
        <v>7.5776000000000003</v>
      </c>
      <c r="F68" s="3">
        <f t="shared" si="46"/>
        <v>6.3149625</v>
      </c>
      <c r="G68" s="3">
        <f t="shared" si="46"/>
        <v>5.3362799468994151</v>
      </c>
    </row>
    <row r="69" spans="3:7" s="6" customFormat="1" x14ac:dyDescent="0.25">
      <c r="D69" s="6">
        <f>D62+1</f>
        <v>7</v>
      </c>
      <c r="E69" s="6">
        <f t="shared" ref="E69:G69" si="47">E62+1</f>
        <v>7</v>
      </c>
      <c r="F69" s="6">
        <f t="shared" si="47"/>
        <v>7</v>
      </c>
      <c r="G69" s="6">
        <f t="shared" si="47"/>
        <v>7</v>
      </c>
    </row>
    <row r="70" spans="3:7" x14ac:dyDescent="0.25">
      <c r="D70" s="3">
        <f>D63-D68</f>
        <v>14.387783434906661</v>
      </c>
      <c r="E70" s="3">
        <f t="shared" ref="E70:G70" si="48">E63-E68</f>
        <v>30.310399999999998</v>
      </c>
      <c r="F70" s="3">
        <f t="shared" si="48"/>
        <v>56.8346625</v>
      </c>
      <c r="G70" s="3">
        <f t="shared" si="48"/>
        <v>65.814119345092777</v>
      </c>
    </row>
    <row r="71" spans="3:7" x14ac:dyDescent="0.25">
      <c r="D71" s="23">
        <v>1</v>
      </c>
      <c r="E71" s="23">
        <v>1</v>
      </c>
      <c r="F71" s="23">
        <v>1</v>
      </c>
      <c r="G71" s="23">
        <v>1</v>
      </c>
    </row>
    <row r="72" spans="3:7" x14ac:dyDescent="0.25">
      <c r="D72" s="23">
        <f>D65-D64</f>
        <v>1.625</v>
      </c>
      <c r="E72" s="23">
        <f t="shared" ref="E72:G72" si="49">E65-E64</f>
        <v>4.625</v>
      </c>
      <c r="F72" s="23">
        <f t="shared" si="49"/>
        <v>9.625</v>
      </c>
      <c r="G72" s="23">
        <f t="shared" si="49"/>
        <v>14.625</v>
      </c>
    </row>
    <row r="73" spans="3:7" x14ac:dyDescent="0.25">
      <c r="D73" s="3">
        <f>D70*D$26*D71</f>
        <v>4.1107952671161883</v>
      </c>
      <c r="E73" s="3">
        <f t="shared" ref="E73:G73" si="50">E70*E$26*E71</f>
        <v>6.0620799999999999</v>
      </c>
      <c r="F73" s="3">
        <f t="shared" si="50"/>
        <v>5.6834662500000004</v>
      </c>
      <c r="G73" s="3">
        <f t="shared" si="50"/>
        <v>4.936058950881959</v>
      </c>
    </row>
    <row r="74" spans="3:7" x14ac:dyDescent="0.25">
      <c r="D74" s="3">
        <f>D70/D72*D71</f>
        <v>8.8540205753271763</v>
      </c>
      <c r="E74" s="3">
        <f t="shared" ref="E74:G74" si="51">E70/E72*E71</f>
        <v>6.5535999999999994</v>
      </c>
      <c r="F74" s="3">
        <f t="shared" si="51"/>
        <v>5.9048999999999996</v>
      </c>
      <c r="G74" s="3">
        <f t="shared" si="51"/>
        <v>4.5001107244507885</v>
      </c>
    </row>
    <row r="75" spans="3:7" x14ac:dyDescent="0.25">
      <c r="D75" s="3">
        <f>MAX(D73,D74)</f>
        <v>8.8540205753271763</v>
      </c>
      <c r="E75" s="3">
        <f t="shared" ref="E75:G75" si="52">MAX(E73,E74)</f>
        <v>6.5535999999999994</v>
      </c>
      <c r="F75" s="3">
        <f t="shared" si="52"/>
        <v>5.9048999999999996</v>
      </c>
      <c r="G75" s="3">
        <f t="shared" si="52"/>
        <v>4.936058950881959</v>
      </c>
    </row>
    <row r="76" spans="3:7" s="6" customFormat="1" x14ac:dyDescent="0.25">
      <c r="D76" s="6">
        <f t="shared" ref="D76:G76" si="53">D69+1</f>
        <v>8</v>
      </c>
      <c r="E76" s="6">
        <f t="shared" si="53"/>
        <v>8</v>
      </c>
      <c r="F76" s="6">
        <f t="shared" si="53"/>
        <v>8</v>
      </c>
      <c r="G76" s="6">
        <f t="shared" si="53"/>
        <v>8</v>
      </c>
    </row>
    <row r="77" spans="3:7" x14ac:dyDescent="0.25">
      <c r="D77" s="3">
        <f t="shared" ref="D77:G77" si="54">D70-D75</f>
        <v>5.5337628595794843</v>
      </c>
      <c r="E77" s="3">
        <f t="shared" si="54"/>
        <v>23.756799999999998</v>
      </c>
      <c r="F77" s="3">
        <f t="shared" si="54"/>
        <v>50.929762500000002</v>
      </c>
      <c r="G77" s="3">
        <f t="shared" si="54"/>
        <v>60.87806039421082</v>
      </c>
    </row>
    <row r="78" spans="3:7" x14ac:dyDescent="0.25">
      <c r="D78" s="23">
        <v>0.625</v>
      </c>
      <c r="E78" s="23">
        <v>1</v>
      </c>
      <c r="F78" s="23">
        <v>1</v>
      </c>
      <c r="G78" s="23">
        <v>1</v>
      </c>
    </row>
    <row r="79" spans="3:7" x14ac:dyDescent="0.25">
      <c r="D79" s="23">
        <f t="shared" ref="D79:G79" si="55">D72-D71</f>
        <v>0.625</v>
      </c>
      <c r="E79" s="23">
        <f t="shared" si="55"/>
        <v>3.625</v>
      </c>
      <c r="F79" s="23">
        <f t="shared" si="55"/>
        <v>8.625</v>
      </c>
      <c r="G79" s="23">
        <f t="shared" si="55"/>
        <v>13.625</v>
      </c>
    </row>
    <row r="80" spans="3:7" x14ac:dyDescent="0.25">
      <c r="D80" s="3">
        <f t="shared" ref="D80:G80" si="56">D77*D$26*D78</f>
        <v>0.98817193921062207</v>
      </c>
      <c r="E80" s="3">
        <f t="shared" si="56"/>
        <v>4.75136</v>
      </c>
      <c r="F80" s="3">
        <f t="shared" si="56"/>
        <v>5.0929762500000004</v>
      </c>
      <c r="G80" s="3">
        <f t="shared" si="56"/>
        <v>4.5658545295658124</v>
      </c>
    </row>
    <row r="81" spans="4:7" x14ac:dyDescent="0.25">
      <c r="D81" s="3">
        <f t="shared" ref="D81:G81" si="57">D77/D79*D78</f>
        <v>5.5337628595794843</v>
      </c>
      <c r="E81" s="3">
        <f t="shared" si="57"/>
        <v>6.5535999999999994</v>
      </c>
      <c r="F81" s="3">
        <f t="shared" si="57"/>
        <v>5.9049000000000005</v>
      </c>
      <c r="G81" s="3">
        <f t="shared" si="57"/>
        <v>4.4681145243457481</v>
      </c>
    </row>
    <row r="82" spans="4:7" x14ac:dyDescent="0.25">
      <c r="D82" s="3">
        <f t="shared" ref="D82:G82" si="58">MAX(D80,D81)</f>
        <v>5.5337628595794843</v>
      </c>
      <c r="E82" s="3">
        <f t="shared" si="58"/>
        <v>6.5535999999999994</v>
      </c>
      <c r="F82" s="3">
        <f t="shared" si="58"/>
        <v>5.9049000000000005</v>
      </c>
      <c r="G82" s="3">
        <f t="shared" si="58"/>
        <v>4.5658545295658124</v>
      </c>
    </row>
    <row r="83" spans="4:7" s="6" customFormat="1" x14ac:dyDescent="0.25">
      <c r="E83" s="6">
        <f t="shared" ref="E83:G83" si="59">E76+1</f>
        <v>9</v>
      </c>
      <c r="F83" s="6">
        <f t="shared" si="59"/>
        <v>9</v>
      </c>
      <c r="G83" s="6">
        <f t="shared" si="59"/>
        <v>9</v>
      </c>
    </row>
    <row r="84" spans="4:7" x14ac:dyDescent="0.25">
      <c r="D84" s="3"/>
      <c r="E84" s="3">
        <f t="shared" ref="E84:G84" si="60">E77-E82</f>
        <v>17.203199999999999</v>
      </c>
      <c r="F84" s="3">
        <f t="shared" si="60"/>
        <v>45.024862500000005</v>
      </c>
      <c r="G84" s="3">
        <f t="shared" si="60"/>
        <v>56.312205864645009</v>
      </c>
    </row>
    <row r="85" spans="4:7" x14ac:dyDescent="0.25">
      <c r="D85" s="23"/>
      <c r="E85" s="23">
        <v>1</v>
      </c>
      <c r="F85" s="23">
        <v>1</v>
      </c>
      <c r="G85" s="23">
        <v>1</v>
      </c>
    </row>
    <row r="86" spans="4:7" x14ac:dyDescent="0.25">
      <c r="D86" s="23"/>
      <c r="E86" s="23">
        <f t="shared" ref="E86:G86" si="61">E79-E78</f>
        <v>2.625</v>
      </c>
      <c r="F86" s="23">
        <f t="shared" si="61"/>
        <v>7.625</v>
      </c>
      <c r="G86" s="23">
        <f t="shared" si="61"/>
        <v>12.625</v>
      </c>
    </row>
    <row r="87" spans="4:7" x14ac:dyDescent="0.25">
      <c r="D87" s="3"/>
      <c r="E87" s="3">
        <f t="shared" ref="E87:G87" si="62">E84*E$26*E85</f>
        <v>3.4406400000000001</v>
      </c>
      <c r="F87" s="3">
        <f t="shared" si="62"/>
        <v>4.5024862500000005</v>
      </c>
      <c r="G87" s="3">
        <f t="shared" si="62"/>
        <v>4.2234154398483765</v>
      </c>
    </row>
    <row r="88" spans="4:7" x14ac:dyDescent="0.25">
      <c r="D88" s="3"/>
      <c r="E88" s="3">
        <f t="shared" ref="E88:G88" si="63">E84/E86*E85</f>
        <v>6.5535999999999994</v>
      </c>
      <c r="F88" s="3">
        <f t="shared" si="63"/>
        <v>5.9049000000000005</v>
      </c>
      <c r="G88" s="3">
        <f t="shared" si="63"/>
        <v>4.4603727417540604</v>
      </c>
    </row>
    <row r="89" spans="4:7" x14ac:dyDescent="0.25">
      <c r="D89" s="3"/>
      <c r="E89" s="3">
        <f t="shared" ref="E89:G89" si="64">MAX(E87,E88)</f>
        <v>6.5535999999999994</v>
      </c>
      <c r="F89" s="3">
        <f t="shared" si="64"/>
        <v>5.9049000000000005</v>
      </c>
      <c r="G89" s="3">
        <f t="shared" si="64"/>
        <v>4.4603727417540604</v>
      </c>
    </row>
    <row r="90" spans="4:7" s="6" customFormat="1" x14ac:dyDescent="0.25">
      <c r="E90" s="6">
        <f t="shared" ref="E90:G90" si="65">E83+1</f>
        <v>10</v>
      </c>
      <c r="F90" s="6">
        <f t="shared" si="65"/>
        <v>10</v>
      </c>
      <c r="G90" s="6">
        <f t="shared" si="65"/>
        <v>10</v>
      </c>
    </row>
    <row r="91" spans="4:7" x14ac:dyDescent="0.25">
      <c r="D91" s="3"/>
      <c r="E91" s="3">
        <f t="shared" ref="E91:G91" si="66">E84-E89</f>
        <v>10.6496</v>
      </c>
      <c r="F91" s="3">
        <f t="shared" si="66"/>
        <v>39.119962500000007</v>
      </c>
      <c r="G91" s="3">
        <f t="shared" si="66"/>
        <v>51.851833122890952</v>
      </c>
    </row>
    <row r="92" spans="4:7" x14ac:dyDescent="0.25">
      <c r="D92" s="23"/>
      <c r="E92" s="23">
        <v>1</v>
      </c>
      <c r="F92" s="23">
        <v>1</v>
      </c>
      <c r="G92" s="23">
        <v>1</v>
      </c>
    </row>
    <row r="93" spans="4:7" x14ac:dyDescent="0.25">
      <c r="D93" s="23"/>
      <c r="E93" s="23">
        <f t="shared" ref="E93:G93" si="67">E86-E85</f>
        <v>1.625</v>
      </c>
      <c r="F93" s="23">
        <f t="shared" si="67"/>
        <v>6.625</v>
      </c>
      <c r="G93" s="23">
        <f t="shared" si="67"/>
        <v>11.625</v>
      </c>
    </row>
    <row r="94" spans="4:7" x14ac:dyDescent="0.25">
      <c r="D94" s="3"/>
      <c r="E94" s="3">
        <f t="shared" ref="E94:G94" si="68">E91*E$26*E92</f>
        <v>2.1299199999999998</v>
      </c>
      <c r="F94" s="3">
        <f t="shared" si="68"/>
        <v>3.911996250000001</v>
      </c>
      <c r="G94" s="3">
        <f t="shared" si="68"/>
        <v>3.8888874842168217</v>
      </c>
    </row>
    <row r="95" spans="4:7" x14ac:dyDescent="0.25">
      <c r="D95" s="3"/>
      <c r="E95" s="3">
        <f t="shared" ref="E95:G95" si="69">E91/E93*E92</f>
        <v>6.5535999999999994</v>
      </c>
      <c r="F95" s="3">
        <f t="shared" si="69"/>
        <v>5.9049000000000014</v>
      </c>
      <c r="G95" s="3">
        <f t="shared" si="69"/>
        <v>4.4603727417540604</v>
      </c>
    </row>
    <row r="96" spans="4:7" x14ac:dyDescent="0.25">
      <c r="D96" s="3"/>
      <c r="E96" s="3">
        <f t="shared" ref="E96:G96" si="70">MAX(E94,E95)</f>
        <v>6.5535999999999994</v>
      </c>
      <c r="F96" s="3">
        <f t="shared" si="70"/>
        <v>5.9049000000000014</v>
      </c>
      <c r="G96" s="3">
        <f t="shared" si="70"/>
        <v>4.4603727417540604</v>
      </c>
    </row>
    <row r="97" spans="4:7" s="6" customFormat="1" x14ac:dyDescent="0.25">
      <c r="E97" s="6">
        <f t="shared" ref="E97:G97" si="71">E90+1</f>
        <v>11</v>
      </c>
      <c r="F97" s="6">
        <f t="shared" si="71"/>
        <v>11</v>
      </c>
      <c r="G97" s="6">
        <f t="shared" si="71"/>
        <v>11</v>
      </c>
    </row>
    <row r="98" spans="4:7" x14ac:dyDescent="0.25">
      <c r="D98" s="3"/>
      <c r="E98" s="3">
        <f t="shared" ref="E98:G98" si="72">E91-E96</f>
        <v>4.0960000000000001</v>
      </c>
      <c r="F98" s="3">
        <f t="shared" si="72"/>
        <v>33.215062500000002</v>
      </c>
      <c r="G98" s="3">
        <f t="shared" si="72"/>
        <v>47.391460381136895</v>
      </c>
    </row>
    <row r="99" spans="4:7" x14ac:dyDescent="0.25">
      <c r="D99" s="23"/>
      <c r="E99" s="23">
        <v>0.625</v>
      </c>
      <c r="F99" s="23">
        <v>1</v>
      </c>
      <c r="G99" s="23">
        <v>1</v>
      </c>
    </row>
    <row r="100" spans="4:7" x14ac:dyDescent="0.25">
      <c r="D100" s="23"/>
      <c r="E100" s="23">
        <f t="shared" ref="E100:G100" si="73">E93-E92</f>
        <v>0.625</v>
      </c>
      <c r="F100" s="23">
        <f t="shared" si="73"/>
        <v>5.625</v>
      </c>
      <c r="G100" s="23">
        <f t="shared" si="73"/>
        <v>10.625</v>
      </c>
    </row>
    <row r="101" spans="4:7" x14ac:dyDescent="0.25">
      <c r="D101" s="3"/>
      <c r="E101" s="3">
        <f t="shared" ref="E101:G101" si="74">E98*E$26*E99</f>
        <v>0.51200000000000001</v>
      </c>
      <c r="F101" s="3">
        <f t="shared" si="74"/>
        <v>3.3215062500000005</v>
      </c>
      <c r="G101" s="3">
        <f t="shared" si="74"/>
        <v>3.5543595285852678</v>
      </c>
    </row>
    <row r="102" spans="4:7" x14ac:dyDescent="0.25">
      <c r="D102" s="3"/>
      <c r="E102" s="3">
        <f t="shared" ref="E102:G102" si="75">E98/E100*E99</f>
        <v>4.0960000000000001</v>
      </c>
      <c r="F102" s="3">
        <f t="shared" si="75"/>
        <v>5.9049000000000005</v>
      </c>
      <c r="G102" s="3">
        <f t="shared" si="75"/>
        <v>4.4603727417540604</v>
      </c>
    </row>
    <row r="103" spans="4:7" x14ac:dyDescent="0.25">
      <c r="D103" s="3"/>
      <c r="E103" s="3">
        <f t="shared" ref="E103:G103" si="76">MAX(E101,E102)</f>
        <v>4.0960000000000001</v>
      </c>
      <c r="F103" s="3">
        <f t="shared" si="76"/>
        <v>5.9049000000000005</v>
      </c>
      <c r="G103" s="3">
        <f t="shared" si="76"/>
        <v>4.4603727417540604</v>
      </c>
    </row>
    <row r="104" spans="4:7" s="6" customFormat="1" x14ac:dyDescent="0.25">
      <c r="F104" s="6">
        <f t="shared" ref="F104:G104" si="77">F97+1</f>
        <v>12</v>
      </c>
      <c r="G104" s="6">
        <f t="shared" si="77"/>
        <v>12</v>
      </c>
    </row>
    <row r="105" spans="4:7" x14ac:dyDescent="0.25">
      <c r="D105" s="3"/>
      <c r="E105" s="3"/>
      <c r="F105" s="3">
        <f t="shared" ref="F105:G105" si="78">F98-F103</f>
        <v>27.310162500000001</v>
      </c>
      <c r="G105" s="3">
        <f t="shared" si="78"/>
        <v>42.931087639382838</v>
      </c>
    </row>
    <row r="106" spans="4:7" x14ac:dyDescent="0.25">
      <c r="D106" s="23"/>
      <c r="E106" s="23"/>
      <c r="F106" s="23">
        <v>1</v>
      </c>
      <c r="G106" s="23">
        <v>1</v>
      </c>
    </row>
    <row r="107" spans="4:7" x14ac:dyDescent="0.25">
      <c r="D107" s="23"/>
      <c r="E107" s="23"/>
      <c r="F107" s="23">
        <f t="shared" ref="F107:G107" si="79">F100-F99</f>
        <v>4.625</v>
      </c>
      <c r="G107" s="23">
        <f t="shared" si="79"/>
        <v>9.625</v>
      </c>
    </row>
    <row r="108" spans="4:7" x14ac:dyDescent="0.25">
      <c r="D108" s="3"/>
      <c r="E108" s="3"/>
      <c r="F108" s="3">
        <f t="shared" ref="F108:G108" si="80">F105*F$26*F106</f>
        <v>2.7310162500000001</v>
      </c>
      <c r="G108" s="3">
        <f t="shared" si="80"/>
        <v>3.2198315729537135</v>
      </c>
    </row>
    <row r="109" spans="4:7" x14ac:dyDescent="0.25">
      <c r="D109" s="3"/>
      <c r="E109" s="3"/>
      <c r="F109" s="3">
        <f t="shared" ref="F109:G109" si="81">F105/F107*F106</f>
        <v>5.9049000000000005</v>
      </c>
      <c r="G109" s="3">
        <f t="shared" si="81"/>
        <v>4.4603727417540613</v>
      </c>
    </row>
    <row r="110" spans="4:7" x14ac:dyDescent="0.25">
      <c r="D110" s="3"/>
      <c r="E110" s="3"/>
      <c r="F110" s="3">
        <f t="shared" ref="F110:G110" si="82">MAX(F108,F109)</f>
        <v>5.9049000000000005</v>
      </c>
      <c r="G110" s="3">
        <f t="shared" si="82"/>
        <v>4.4603727417540613</v>
      </c>
    </row>
    <row r="111" spans="4:7" s="6" customFormat="1" x14ac:dyDescent="0.25">
      <c r="F111" s="6">
        <f t="shared" ref="F111:G111" si="83">F104+1</f>
        <v>13</v>
      </c>
      <c r="G111" s="6">
        <f t="shared" si="83"/>
        <v>13</v>
      </c>
    </row>
    <row r="112" spans="4:7" x14ac:dyDescent="0.25">
      <c r="D112" s="3"/>
      <c r="E112" s="3"/>
      <c r="F112" s="3">
        <f t="shared" ref="F112:G112" si="84">F105-F110</f>
        <v>21.405262499999999</v>
      </c>
      <c r="G112" s="3">
        <f t="shared" si="84"/>
        <v>38.470714897628774</v>
      </c>
    </row>
    <row r="113" spans="4:7" x14ac:dyDescent="0.25">
      <c r="D113" s="23"/>
      <c r="E113" s="23"/>
      <c r="F113" s="23">
        <v>1</v>
      </c>
      <c r="G113" s="23">
        <v>1</v>
      </c>
    </row>
    <row r="114" spans="4:7" x14ac:dyDescent="0.25">
      <c r="D114" s="23"/>
      <c r="E114" s="23"/>
      <c r="F114" s="23">
        <f t="shared" ref="F114:G114" si="85">F107-F106</f>
        <v>3.625</v>
      </c>
      <c r="G114" s="23">
        <f t="shared" si="85"/>
        <v>8.625</v>
      </c>
    </row>
    <row r="115" spans="4:7" x14ac:dyDescent="0.25">
      <c r="D115" s="3"/>
      <c r="E115" s="3"/>
      <c r="F115" s="3">
        <f t="shared" ref="F115:G115" si="86">F112*F$26*F113</f>
        <v>2.1405262500000002</v>
      </c>
      <c r="G115" s="3">
        <f t="shared" si="86"/>
        <v>2.8853036173221587</v>
      </c>
    </row>
    <row r="116" spans="4:7" x14ac:dyDescent="0.25">
      <c r="D116" s="3"/>
      <c r="E116" s="3"/>
      <c r="F116" s="3">
        <f t="shared" ref="F116:G116" si="87">F112/F114*F113</f>
        <v>5.9048999999999996</v>
      </c>
      <c r="G116" s="3">
        <f t="shared" si="87"/>
        <v>4.4603727417540604</v>
      </c>
    </row>
    <row r="117" spans="4:7" x14ac:dyDescent="0.25">
      <c r="D117" s="3"/>
      <c r="E117" s="3"/>
      <c r="F117" s="3">
        <f t="shared" ref="F117:G117" si="88">MAX(F115,F116)</f>
        <v>5.9048999999999996</v>
      </c>
      <c r="G117" s="3">
        <f t="shared" si="88"/>
        <v>4.4603727417540604</v>
      </c>
    </row>
    <row r="118" spans="4:7" s="6" customFormat="1" x14ac:dyDescent="0.25">
      <c r="F118" s="6">
        <f t="shared" ref="F118:G118" si="89">F111+1</f>
        <v>14</v>
      </c>
      <c r="G118" s="6">
        <f t="shared" si="89"/>
        <v>14</v>
      </c>
    </row>
    <row r="119" spans="4:7" x14ac:dyDescent="0.25">
      <c r="D119" s="3"/>
      <c r="E119" s="3"/>
      <c r="F119" s="3">
        <f t="shared" ref="F119:G119" si="90">F112-F117</f>
        <v>15.5003625</v>
      </c>
      <c r="G119" s="3">
        <f t="shared" si="90"/>
        <v>34.01034215587471</v>
      </c>
    </row>
    <row r="120" spans="4:7" x14ac:dyDescent="0.25">
      <c r="D120" s="23"/>
      <c r="E120" s="23"/>
      <c r="F120" s="23">
        <v>1</v>
      </c>
      <c r="G120" s="23">
        <v>1</v>
      </c>
    </row>
    <row r="121" spans="4:7" x14ac:dyDescent="0.25">
      <c r="D121" s="23"/>
      <c r="E121" s="23"/>
      <c r="F121" s="23">
        <f t="shared" ref="F121:G121" si="91">F114-F113</f>
        <v>2.625</v>
      </c>
      <c r="G121" s="23">
        <f t="shared" si="91"/>
        <v>7.625</v>
      </c>
    </row>
    <row r="122" spans="4:7" x14ac:dyDescent="0.25">
      <c r="D122" s="3"/>
      <c r="E122" s="3"/>
      <c r="F122" s="3">
        <f t="shared" ref="F122:G122" si="92">F119*F$26*F120</f>
        <v>1.55003625</v>
      </c>
      <c r="G122" s="3">
        <f t="shared" si="92"/>
        <v>2.5507756616906034</v>
      </c>
    </row>
    <row r="123" spans="4:7" x14ac:dyDescent="0.25">
      <c r="D123" s="3"/>
      <c r="E123" s="3"/>
      <c r="F123" s="3">
        <f t="shared" ref="F123:G123" si="93">F119/F121*F120</f>
        <v>5.9048999999999996</v>
      </c>
      <c r="G123" s="3">
        <f t="shared" si="93"/>
        <v>4.4603727417540604</v>
      </c>
    </row>
    <row r="124" spans="4:7" x14ac:dyDescent="0.25">
      <c r="D124" s="3"/>
      <c r="E124" s="3"/>
      <c r="F124" s="3">
        <f t="shared" ref="F124:G124" si="94">MAX(F122,F123)</f>
        <v>5.9048999999999996</v>
      </c>
      <c r="G124" s="3">
        <f t="shared" si="94"/>
        <v>4.4603727417540604</v>
      </c>
    </row>
    <row r="125" spans="4:7" s="6" customFormat="1" x14ac:dyDescent="0.25">
      <c r="F125" s="6">
        <f t="shared" ref="F125:G125" si="95">F118+1</f>
        <v>15</v>
      </c>
      <c r="G125" s="6">
        <f t="shared" si="95"/>
        <v>15</v>
      </c>
    </row>
    <row r="126" spans="4:7" x14ac:dyDescent="0.25">
      <c r="D126" s="3"/>
      <c r="E126" s="3"/>
      <c r="F126" s="3">
        <f t="shared" ref="F126:G126" si="96">F119-F124</f>
        <v>9.5954625</v>
      </c>
      <c r="G126" s="3">
        <f t="shared" si="96"/>
        <v>29.54996941412065</v>
      </c>
    </row>
    <row r="127" spans="4:7" x14ac:dyDescent="0.25">
      <c r="D127" s="23"/>
      <c r="E127" s="23"/>
      <c r="F127" s="23">
        <v>1</v>
      </c>
      <c r="G127" s="23">
        <v>1</v>
      </c>
    </row>
    <row r="128" spans="4:7" x14ac:dyDescent="0.25">
      <c r="D128" s="23"/>
      <c r="E128" s="23"/>
      <c r="F128" s="23">
        <f t="shared" ref="F128:G128" si="97">F121-F120</f>
        <v>1.625</v>
      </c>
      <c r="G128" s="23">
        <f t="shared" si="97"/>
        <v>6.625</v>
      </c>
    </row>
    <row r="129" spans="4:7" x14ac:dyDescent="0.25">
      <c r="D129" s="3"/>
      <c r="E129" s="3"/>
      <c r="F129" s="3">
        <f t="shared" ref="F129:G129" si="98">F126*F$26*F127</f>
        <v>0.95954625000000004</v>
      </c>
      <c r="G129" s="3">
        <f t="shared" si="98"/>
        <v>2.2162477060590491</v>
      </c>
    </row>
    <row r="130" spans="4:7" x14ac:dyDescent="0.25">
      <c r="D130" s="3"/>
      <c r="E130" s="3"/>
      <c r="F130" s="3">
        <f t="shared" ref="F130:G130" si="99">F126/F128*F127</f>
        <v>5.9048999999999996</v>
      </c>
      <c r="G130" s="3">
        <f t="shared" si="99"/>
        <v>4.4603727417540604</v>
      </c>
    </row>
    <row r="131" spans="4:7" x14ac:dyDescent="0.25">
      <c r="D131" s="3"/>
      <c r="E131" s="3"/>
      <c r="F131" s="3">
        <f t="shared" ref="F131:G131" si="100">MAX(F129,F130)</f>
        <v>5.9048999999999996</v>
      </c>
      <c r="G131" s="3">
        <f t="shared" si="100"/>
        <v>4.4603727417540604</v>
      </c>
    </row>
    <row r="132" spans="4:7" s="6" customFormat="1" x14ac:dyDescent="0.25">
      <c r="F132" s="6">
        <f t="shared" ref="F132:G132" si="101">F125+1</f>
        <v>16</v>
      </c>
      <c r="G132" s="6">
        <f t="shared" si="101"/>
        <v>16</v>
      </c>
    </row>
    <row r="133" spans="4:7" x14ac:dyDescent="0.25">
      <c r="D133" s="3"/>
      <c r="E133" s="3"/>
      <c r="F133" s="3">
        <f t="shared" ref="F133:G133" si="102">F126-F131</f>
        <v>3.6905625000000004</v>
      </c>
      <c r="G133" s="3">
        <f t="shared" si="102"/>
        <v>25.089596672366589</v>
      </c>
    </row>
    <row r="134" spans="4:7" x14ac:dyDescent="0.25">
      <c r="D134" s="23"/>
      <c r="E134" s="23"/>
      <c r="F134" s="23">
        <v>0.625</v>
      </c>
      <c r="G134" s="23">
        <v>1</v>
      </c>
    </row>
    <row r="135" spans="4:7" x14ac:dyDescent="0.25">
      <c r="D135" s="23"/>
      <c r="E135" s="23"/>
      <c r="F135" s="23">
        <f t="shared" ref="F135:G135" si="103">F128-F127</f>
        <v>0.625</v>
      </c>
      <c r="G135" s="23">
        <f t="shared" si="103"/>
        <v>5.625</v>
      </c>
    </row>
    <row r="136" spans="4:7" x14ac:dyDescent="0.25">
      <c r="D136" s="3"/>
      <c r="E136" s="3"/>
      <c r="F136" s="3">
        <f t="shared" ref="F136:G136" si="104">F133*F$26*F134</f>
        <v>0.23066015625000005</v>
      </c>
      <c r="G136" s="3">
        <f t="shared" si="104"/>
        <v>1.8817197504274945</v>
      </c>
    </row>
    <row r="137" spans="4:7" x14ac:dyDescent="0.25">
      <c r="D137" s="3"/>
      <c r="E137" s="3"/>
      <c r="F137" s="3">
        <f t="shared" ref="F137:G137" si="105">F133/F135*F134</f>
        <v>3.6905625000000004</v>
      </c>
      <c r="G137" s="3">
        <f t="shared" si="105"/>
        <v>4.4603727417540604</v>
      </c>
    </row>
    <row r="138" spans="4:7" x14ac:dyDescent="0.25">
      <c r="D138" s="3"/>
      <c r="E138" s="3"/>
      <c r="F138" s="3">
        <f t="shared" ref="F138:G138" si="106">MAX(F136,F137)</f>
        <v>3.6905625000000004</v>
      </c>
      <c r="G138" s="3">
        <f t="shared" si="106"/>
        <v>4.4603727417540604</v>
      </c>
    </row>
    <row r="139" spans="4:7" s="6" customFormat="1" x14ac:dyDescent="0.25">
      <c r="G139" s="6">
        <f t="shared" ref="G139" si="107">G132+1</f>
        <v>17</v>
      </c>
    </row>
    <row r="140" spans="4:7" x14ac:dyDescent="0.25">
      <c r="D140" s="3"/>
      <c r="E140" s="3"/>
      <c r="F140" s="3"/>
      <c r="G140" s="3">
        <f t="shared" ref="G140" si="108">G133-G138</f>
        <v>20.629223930612529</v>
      </c>
    </row>
    <row r="141" spans="4:7" x14ac:dyDescent="0.25">
      <c r="D141" s="23"/>
      <c r="E141" s="23"/>
      <c r="F141" s="23"/>
      <c r="G141" s="23">
        <v>1</v>
      </c>
    </row>
    <row r="142" spans="4:7" x14ac:dyDescent="0.25">
      <c r="D142" s="23"/>
      <c r="E142" s="23"/>
      <c r="F142" s="23"/>
      <c r="G142" s="23">
        <f t="shared" ref="G142" si="109">G135-G134</f>
        <v>4.625</v>
      </c>
    </row>
    <row r="143" spans="4:7" x14ac:dyDescent="0.25">
      <c r="D143" s="3"/>
      <c r="E143" s="3"/>
      <c r="F143" s="3"/>
      <c r="G143" s="3">
        <f t="shared" ref="G143" si="110">G140*G$26*G141</f>
        <v>1.5471917947959399</v>
      </c>
    </row>
    <row r="144" spans="4:7" x14ac:dyDescent="0.25">
      <c r="D144" s="3"/>
      <c r="E144" s="3"/>
      <c r="F144" s="3"/>
      <c r="G144" s="3">
        <f t="shared" ref="G144" si="111">G140/G142*G141</f>
        <v>4.4603727417540604</v>
      </c>
    </row>
    <row r="145" spans="4:7" x14ac:dyDescent="0.25">
      <c r="D145" s="3"/>
      <c r="E145" s="3"/>
      <c r="F145" s="3"/>
      <c r="G145" s="3">
        <f t="shared" ref="G145" si="112">MAX(G143,G144)</f>
        <v>4.4603727417540604</v>
      </c>
    </row>
    <row r="146" spans="4:7" s="6" customFormat="1" x14ac:dyDescent="0.25">
      <c r="G146" s="6">
        <f t="shared" ref="G146" si="113">G139+1</f>
        <v>18</v>
      </c>
    </row>
    <row r="147" spans="4:7" x14ac:dyDescent="0.25">
      <c r="D147" s="3"/>
      <c r="E147" s="3"/>
      <c r="F147" s="3"/>
      <c r="G147" s="3">
        <f t="shared" ref="G147" si="114">G140-G145</f>
        <v>16.168851188858469</v>
      </c>
    </row>
    <row r="148" spans="4:7" x14ac:dyDescent="0.25">
      <c r="D148" s="23"/>
      <c r="E148" s="23"/>
      <c r="F148" s="23"/>
      <c r="G148" s="23">
        <v>1</v>
      </c>
    </row>
    <row r="149" spans="4:7" x14ac:dyDescent="0.25">
      <c r="D149" s="23"/>
      <c r="E149" s="23"/>
      <c r="F149" s="23"/>
      <c r="G149" s="23">
        <f t="shared" ref="G149" si="115">G142-G141</f>
        <v>3.625</v>
      </c>
    </row>
    <row r="150" spans="4:7" x14ac:dyDescent="0.25">
      <c r="D150" s="3"/>
      <c r="E150" s="3"/>
      <c r="F150" s="3"/>
      <c r="G150" s="3">
        <f t="shared" ref="G150" si="116">G147*G$26*G148</f>
        <v>1.2126638391643854</v>
      </c>
    </row>
    <row r="151" spans="4:7" x14ac:dyDescent="0.25">
      <c r="D151" s="3"/>
      <c r="E151" s="3"/>
      <c r="F151" s="3"/>
      <c r="G151" s="3">
        <f t="shared" ref="G151" si="117">G147/G149*G148</f>
        <v>4.4603727417540604</v>
      </c>
    </row>
    <row r="152" spans="4:7" x14ac:dyDescent="0.25">
      <c r="D152" s="3"/>
      <c r="E152" s="3"/>
      <c r="F152" s="3"/>
      <c r="G152" s="3">
        <f t="shared" ref="G152" si="118">MAX(G150,G151)</f>
        <v>4.4603727417540604</v>
      </c>
    </row>
    <row r="153" spans="4:7" s="6" customFormat="1" x14ac:dyDescent="0.25">
      <c r="G153" s="6">
        <f t="shared" ref="G153" si="119">G146+1</f>
        <v>19</v>
      </c>
    </row>
    <row r="154" spans="4:7" x14ac:dyDescent="0.25">
      <c r="D154" s="3"/>
      <c r="E154" s="3"/>
      <c r="F154" s="3"/>
      <c r="G154" s="3">
        <f t="shared" ref="G154" si="120">G147-G152</f>
        <v>11.708478447104408</v>
      </c>
    </row>
    <row r="155" spans="4:7" x14ac:dyDescent="0.25">
      <c r="D155" s="23"/>
      <c r="E155" s="23"/>
      <c r="F155" s="23"/>
      <c r="G155" s="23">
        <v>1</v>
      </c>
    </row>
    <row r="156" spans="4:7" x14ac:dyDescent="0.25">
      <c r="D156" s="23"/>
      <c r="E156" s="23"/>
      <c r="F156" s="23"/>
      <c r="G156" s="23">
        <f t="shared" ref="G156" si="121">G149-G148</f>
        <v>2.625</v>
      </c>
    </row>
    <row r="157" spans="4:7" x14ac:dyDescent="0.25">
      <c r="D157" s="3"/>
      <c r="E157" s="3"/>
      <c r="F157" s="3"/>
      <c r="G157" s="3">
        <f t="shared" ref="G157" si="122">G154*G$26*G155</f>
        <v>0.87813588353283079</v>
      </c>
    </row>
    <row r="158" spans="4:7" x14ac:dyDescent="0.25">
      <c r="D158" s="3"/>
      <c r="E158" s="3"/>
      <c r="F158" s="3"/>
      <c r="G158" s="3">
        <f t="shared" ref="G158" si="123">G154/G156*G155</f>
        <v>4.4603727417540604</v>
      </c>
    </row>
    <row r="159" spans="4:7" x14ac:dyDescent="0.25">
      <c r="D159" s="3"/>
      <c r="E159" s="3"/>
      <c r="F159" s="3"/>
      <c r="G159" s="3">
        <f t="shared" ref="G159" si="124">MAX(G157,G158)</f>
        <v>4.4603727417540604</v>
      </c>
    </row>
    <row r="160" spans="4:7" s="6" customFormat="1" x14ac:dyDescent="0.25">
      <c r="G160" s="6">
        <f t="shared" ref="G160" si="125">G153+1</f>
        <v>20</v>
      </c>
    </row>
    <row r="161" spans="4:7" x14ac:dyDescent="0.25">
      <c r="D161" s="3"/>
      <c r="E161" s="3"/>
      <c r="F161" s="3"/>
      <c r="G161" s="3">
        <f t="shared" ref="G161" si="126">G154-G159</f>
        <v>7.2481057053503477</v>
      </c>
    </row>
    <row r="162" spans="4:7" x14ac:dyDescent="0.25">
      <c r="D162" s="23"/>
      <c r="E162" s="23"/>
      <c r="F162" s="23"/>
      <c r="G162" s="23">
        <v>1</v>
      </c>
    </row>
    <row r="163" spans="4:7" x14ac:dyDescent="0.25">
      <c r="D163" s="23"/>
      <c r="E163" s="23"/>
      <c r="F163" s="23"/>
      <c r="G163" s="23">
        <f t="shared" ref="G163" si="127">G156-G155</f>
        <v>1.625</v>
      </c>
    </row>
    <row r="164" spans="4:7" x14ac:dyDescent="0.25">
      <c r="D164" s="3"/>
      <c r="E164" s="3"/>
      <c r="F164" s="3"/>
      <c r="G164" s="3">
        <f t="shared" ref="G164" si="128">G161*G$26*G162</f>
        <v>0.54360792790127621</v>
      </c>
    </row>
    <row r="165" spans="4:7" x14ac:dyDescent="0.25">
      <c r="D165" s="3"/>
      <c r="E165" s="3"/>
      <c r="F165" s="3"/>
      <c r="G165" s="3">
        <f t="shared" ref="G165" si="129">G161/G163*G162</f>
        <v>4.4603727417540604</v>
      </c>
    </row>
    <row r="166" spans="4:7" x14ac:dyDescent="0.25">
      <c r="D166" s="3"/>
      <c r="E166" s="3"/>
      <c r="F166" s="3"/>
      <c r="G166" s="3">
        <f t="shared" ref="G166" si="130">MAX(G164,G165)</f>
        <v>4.4603727417540604</v>
      </c>
    </row>
    <row r="167" spans="4:7" s="6" customFormat="1" x14ac:dyDescent="0.25">
      <c r="G167" s="6">
        <f t="shared" ref="G167" si="131">G160+1</f>
        <v>21</v>
      </c>
    </row>
    <row r="168" spans="4:7" x14ac:dyDescent="0.25">
      <c r="D168" s="3"/>
      <c r="E168" s="3"/>
      <c r="F168" s="3"/>
      <c r="G168" s="3">
        <f t="shared" ref="G168" si="132">G161-G166</f>
        <v>2.7877329635962873</v>
      </c>
    </row>
    <row r="169" spans="4:7" x14ac:dyDescent="0.25">
      <c r="D169" s="23"/>
      <c r="E169" s="23"/>
      <c r="F169" s="23"/>
      <c r="G169" s="23">
        <v>0.625</v>
      </c>
    </row>
    <row r="170" spans="4:7" x14ac:dyDescent="0.25">
      <c r="D170" s="23"/>
      <c r="E170" s="23"/>
      <c r="F170" s="23"/>
      <c r="G170" s="23">
        <f t="shared" ref="G170" si="133">G163-G162</f>
        <v>0.625</v>
      </c>
    </row>
    <row r="171" spans="4:7" x14ac:dyDescent="0.25">
      <c r="D171" s="3"/>
      <c r="E171" s="3"/>
      <c r="F171" s="3"/>
      <c r="G171" s="3">
        <f t="shared" ref="G171" si="134">G168*G$26*G169</f>
        <v>0.130674982668576</v>
      </c>
    </row>
    <row r="172" spans="4:7" x14ac:dyDescent="0.25">
      <c r="D172" s="16"/>
      <c r="E172" s="16"/>
      <c r="F172" s="16"/>
      <c r="G172" s="16">
        <f t="shared" ref="G172" si="135">G168/G170*G169</f>
        <v>2.7877329635962873</v>
      </c>
    </row>
    <row r="173" spans="4:7" x14ac:dyDescent="0.25">
      <c r="D173" s="16"/>
      <c r="E173" s="16"/>
      <c r="F173" s="16"/>
      <c r="G173" s="16">
        <f t="shared" ref="G173" si="136">MAX(G171,G172)</f>
        <v>2.7877329635962873</v>
      </c>
    </row>
    <row r="174" spans="4:7" x14ac:dyDescent="0.25">
      <c r="D174" s="8"/>
      <c r="E174" s="8"/>
      <c r="F174" s="8"/>
      <c r="G174" s="8"/>
    </row>
    <row r="175" spans="4:7" x14ac:dyDescent="0.25">
      <c r="D175" s="16"/>
      <c r="E175" s="16"/>
      <c r="F175" s="16"/>
      <c r="G175" s="16"/>
    </row>
    <row r="176" spans="4:7" x14ac:dyDescent="0.25">
      <c r="D176" s="23"/>
      <c r="E176" s="23"/>
      <c r="F176" s="23"/>
      <c r="G176" s="23"/>
    </row>
    <row r="177" spans="4:7" x14ac:dyDescent="0.25">
      <c r="D177" s="23"/>
      <c r="E177" s="23"/>
      <c r="F177" s="23"/>
      <c r="G177" s="23"/>
    </row>
    <row r="178" spans="4:7" x14ac:dyDescent="0.25">
      <c r="D178" s="3"/>
      <c r="E178" s="3"/>
      <c r="F178" s="3"/>
      <c r="G178" s="3"/>
    </row>
    <row r="179" spans="4:7" x14ac:dyDescent="0.25">
      <c r="D179" s="3"/>
      <c r="E179" s="3"/>
      <c r="F179" s="3"/>
      <c r="G179" s="3"/>
    </row>
    <row r="180" spans="4:7" x14ac:dyDescent="0.25">
      <c r="D180" s="3"/>
      <c r="E180" s="3"/>
      <c r="F180" s="3"/>
      <c r="G18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cols>
    <col min="1" max="1" width="38" customWidth="1"/>
  </cols>
  <sheetData>
    <row r="1" spans="1:9" x14ac:dyDescent="0.25">
      <c r="A1" t="s">
        <v>48</v>
      </c>
    </row>
    <row r="2" spans="1:9" x14ac:dyDescent="0.25">
      <c r="A2" s="1" t="s">
        <v>46</v>
      </c>
      <c r="B2">
        <v>3</v>
      </c>
      <c r="C2">
        <v>5</v>
      </c>
      <c r="D2">
        <v>7</v>
      </c>
      <c r="E2">
        <v>10</v>
      </c>
      <c r="F2">
        <v>15</v>
      </c>
      <c r="G2">
        <v>20</v>
      </c>
    </row>
    <row r="3" spans="1:9" x14ac:dyDescent="0.25">
      <c r="A3" s="1">
        <v>1</v>
      </c>
      <c r="B3" s="3">
        <f>B33</f>
        <v>8.3333333333333321</v>
      </c>
      <c r="C3" s="3">
        <f t="shared" ref="C3:G3" si="0">C33</f>
        <v>5</v>
      </c>
      <c r="D3" s="3">
        <f t="shared" si="0"/>
        <v>3.5714285714285712</v>
      </c>
      <c r="E3" s="3">
        <f t="shared" si="0"/>
        <v>2.5</v>
      </c>
      <c r="F3" s="3">
        <f t="shared" si="0"/>
        <v>1.25</v>
      </c>
      <c r="G3" s="3">
        <f t="shared" si="0"/>
        <v>0.93750000000000011</v>
      </c>
      <c r="H3" s="3"/>
      <c r="I3" s="25"/>
    </row>
    <row r="4" spans="1:9" x14ac:dyDescent="0.25">
      <c r="A4" s="1">
        <f>A3+1</f>
        <v>2</v>
      </c>
      <c r="B4" s="3">
        <f>B40</f>
        <v>61.111111111111114</v>
      </c>
      <c r="C4" s="3">
        <f t="shared" ref="C4:G4" si="1">C40</f>
        <v>38</v>
      </c>
      <c r="D4" s="3">
        <f t="shared" si="1"/>
        <v>27.551020408163264</v>
      </c>
      <c r="E4" s="3">
        <f t="shared" si="1"/>
        <v>19.5</v>
      </c>
      <c r="F4" s="3">
        <f t="shared" si="1"/>
        <v>9.875</v>
      </c>
      <c r="G4" s="3">
        <f t="shared" si="1"/>
        <v>7.4296875000000009</v>
      </c>
    </row>
    <row r="5" spans="1:9" x14ac:dyDescent="0.25">
      <c r="A5" s="1">
        <f t="shared" ref="A5:A23" si="2">A4+1</f>
        <v>3</v>
      </c>
      <c r="B5" s="3">
        <f>B47</f>
        <v>20.37037037037037</v>
      </c>
      <c r="C5" s="3">
        <f t="shared" ref="C5:G5" si="3">C47</f>
        <v>22.8</v>
      </c>
      <c r="D5" s="3">
        <f t="shared" si="3"/>
        <v>19.679300291545189</v>
      </c>
      <c r="E5" s="3">
        <f t="shared" si="3"/>
        <v>15.600000000000001</v>
      </c>
      <c r="F5" s="3">
        <f t="shared" si="3"/>
        <v>8.8875000000000011</v>
      </c>
      <c r="G5" s="3">
        <f t="shared" si="3"/>
        <v>6.8724609375000014</v>
      </c>
    </row>
    <row r="6" spans="1:9" x14ac:dyDescent="0.25">
      <c r="A6" s="1">
        <f t="shared" si="2"/>
        <v>4</v>
      </c>
      <c r="B6" s="3">
        <f>B54</f>
        <v>10.185185185185187</v>
      </c>
      <c r="C6" s="3">
        <f t="shared" ref="C6:G6" si="4">C54</f>
        <v>13.680000000000001</v>
      </c>
      <c r="D6" s="3">
        <f t="shared" si="4"/>
        <v>14.056643065389419</v>
      </c>
      <c r="E6" s="3">
        <f t="shared" si="4"/>
        <v>12.48</v>
      </c>
      <c r="F6" s="3">
        <f t="shared" si="4"/>
        <v>7.9987500000000002</v>
      </c>
      <c r="G6" s="3">
        <f t="shared" si="4"/>
        <v>6.3570263671875011</v>
      </c>
    </row>
    <row r="7" spans="1:9" x14ac:dyDescent="0.25">
      <c r="A7" s="1">
        <f t="shared" si="2"/>
        <v>5</v>
      </c>
      <c r="B7" s="3"/>
      <c r="C7" s="3">
        <f t="shared" ref="C7:F7" si="5">C61</f>
        <v>10.944000000000001</v>
      </c>
      <c r="D7" s="3">
        <f t="shared" si="5"/>
        <v>10.040459332421014</v>
      </c>
      <c r="E7" s="3">
        <f t="shared" si="5"/>
        <v>9.9840000000000018</v>
      </c>
      <c r="F7" s="3">
        <f t="shared" si="5"/>
        <v>7.1988750000000001</v>
      </c>
      <c r="G7" s="3">
        <f>G61</f>
        <v>5.8802493896484389</v>
      </c>
    </row>
    <row r="8" spans="1:9" x14ac:dyDescent="0.25">
      <c r="A8" s="1">
        <f t="shared" si="2"/>
        <v>6</v>
      </c>
      <c r="B8" s="3"/>
      <c r="C8" s="3">
        <f t="shared" ref="C8:F8" si="6">C68</f>
        <v>9.5760000000000023</v>
      </c>
      <c r="D8" s="3">
        <f t="shared" si="6"/>
        <v>8.7308342021052301</v>
      </c>
      <c r="E8" s="3">
        <f t="shared" si="6"/>
        <v>7.9872000000000005</v>
      </c>
      <c r="F8" s="3">
        <f t="shared" si="6"/>
        <v>6.4789874999999997</v>
      </c>
      <c r="G8" s="3">
        <f>G68</f>
        <v>5.439230685424806</v>
      </c>
    </row>
    <row r="9" spans="1:9" x14ac:dyDescent="0.25">
      <c r="A9" s="1">
        <f t="shared" si="2"/>
        <v>7</v>
      </c>
      <c r="B9" s="3"/>
      <c r="C9" s="3"/>
      <c r="D9" s="3">
        <f t="shared" ref="D9:F9" si="7">D75</f>
        <v>8.7308342021052301</v>
      </c>
      <c r="E9" s="3">
        <f t="shared" si="7"/>
        <v>6.5535999999999994</v>
      </c>
      <c r="F9" s="3">
        <f t="shared" si="7"/>
        <v>5.9048999999999996</v>
      </c>
      <c r="G9" s="3">
        <f>G75</f>
        <v>5.0312883840179454</v>
      </c>
    </row>
    <row r="10" spans="1:9" x14ac:dyDescent="0.25">
      <c r="A10" s="1">
        <f t="shared" si="2"/>
        <v>8</v>
      </c>
      <c r="B10" s="3"/>
      <c r="C10" s="3"/>
      <c r="D10" s="3">
        <f t="shared" ref="D10:F10" si="8">D82</f>
        <v>7.6394799268420766</v>
      </c>
      <c r="E10" s="3">
        <f t="shared" si="8"/>
        <v>6.5535999999999994</v>
      </c>
      <c r="F10" s="3">
        <f t="shared" si="8"/>
        <v>5.9048999999999996</v>
      </c>
      <c r="G10" s="3">
        <f>G82</f>
        <v>4.6539417552165991</v>
      </c>
    </row>
    <row r="11" spans="1:9" x14ac:dyDescent="0.25">
      <c r="A11" s="1">
        <f t="shared" si="2"/>
        <v>9</v>
      </c>
      <c r="B11" s="3"/>
      <c r="C11" s="3"/>
      <c r="D11" s="3"/>
      <c r="E11" s="3">
        <f t="shared" ref="E11:F11" si="9">E89</f>
        <v>6.5536000000000003</v>
      </c>
      <c r="F11" s="3">
        <f t="shared" si="9"/>
        <v>5.9048999999999996</v>
      </c>
      <c r="G11" s="3">
        <f>G89</f>
        <v>4.4581448528935699</v>
      </c>
    </row>
    <row r="12" spans="1:9" x14ac:dyDescent="0.25">
      <c r="A12" s="1">
        <f t="shared" si="2"/>
        <v>10</v>
      </c>
      <c r="B12" s="3"/>
      <c r="C12" s="3"/>
      <c r="D12" s="3"/>
      <c r="E12" s="3">
        <f>E96</f>
        <v>6.5536000000000003</v>
      </c>
      <c r="F12" s="3">
        <f t="shared" ref="F12:G12" si="10">F96</f>
        <v>5.9048999999999996</v>
      </c>
      <c r="G12" s="3">
        <f t="shared" si="10"/>
        <v>4.4581448528935699</v>
      </c>
    </row>
    <row r="13" spans="1:9" x14ac:dyDescent="0.25">
      <c r="A13" s="1">
        <f t="shared" si="2"/>
        <v>11</v>
      </c>
      <c r="B13" s="3"/>
      <c r="C13" s="3"/>
      <c r="D13" s="3"/>
      <c r="E13" s="3">
        <f>E103</f>
        <v>5.7343999999999999</v>
      </c>
      <c r="F13" s="3">
        <f t="shared" ref="F13:G13" si="11">F103</f>
        <v>5.9049000000000005</v>
      </c>
      <c r="G13" s="3">
        <f t="shared" si="11"/>
        <v>4.4581448528935699</v>
      </c>
    </row>
    <row r="14" spans="1:9" x14ac:dyDescent="0.25">
      <c r="A14" s="1">
        <f t="shared" si="2"/>
        <v>12</v>
      </c>
      <c r="B14" s="3"/>
      <c r="C14" s="3"/>
      <c r="D14" s="3"/>
      <c r="E14" s="3"/>
      <c r="F14" s="3">
        <f>F110</f>
        <v>5.9048999999999996</v>
      </c>
      <c r="G14" s="3">
        <f>G110</f>
        <v>4.4581448528935708</v>
      </c>
    </row>
    <row r="15" spans="1:9" x14ac:dyDescent="0.25">
      <c r="A15" s="1">
        <f t="shared" si="2"/>
        <v>13</v>
      </c>
      <c r="B15" s="3"/>
      <c r="C15" s="3"/>
      <c r="D15" s="3"/>
      <c r="E15" s="3"/>
      <c r="F15" s="3">
        <f>F117</f>
        <v>5.9048999999999996</v>
      </c>
      <c r="G15" s="3">
        <f>G117</f>
        <v>4.4581448528935708</v>
      </c>
    </row>
    <row r="16" spans="1:9" x14ac:dyDescent="0.25">
      <c r="A16" s="1">
        <f t="shared" si="2"/>
        <v>14</v>
      </c>
      <c r="B16" s="3"/>
      <c r="C16" s="3"/>
      <c r="D16" s="3"/>
      <c r="E16" s="3"/>
      <c r="F16" s="3">
        <f>F124</f>
        <v>5.9049000000000005</v>
      </c>
      <c r="G16" s="3">
        <f>G124</f>
        <v>4.4581448528935708</v>
      </c>
    </row>
    <row r="17" spans="1:8" x14ac:dyDescent="0.25">
      <c r="A17" s="1">
        <f t="shared" si="2"/>
        <v>15</v>
      </c>
      <c r="B17" s="3"/>
      <c r="C17" s="3"/>
      <c r="D17" s="3"/>
      <c r="E17" s="3"/>
      <c r="F17" s="3">
        <f>F131</f>
        <v>5.9048999999999996</v>
      </c>
      <c r="G17" s="3">
        <f>G131</f>
        <v>4.4581448528935708</v>
      </c>
    </row>
    <row r="18" spans="1:8" x14ac:dyDescent="0.25">
      <c r="A18" s="1">
        <f t="shared" si="2"/>
        <v>16</v>
      </c>
      <c r="B18" s="3"/>
      <c r="C18" s="3"/>
      <c r="D18" s="3"/>
      <c r="E18" s="3"/>
      <c r="F18" s="3">
        <f>F138</f>
        <v>5.1667874999999999</v>
      </c>
      <c r="G18" s="3">
        <f>G138</f>
        <v>4.4581448528935708</v>
      </c>
    </row>
    <row r="19" spans="1:8" x14ac:dyDescent="0.25">
      <c r="A19" s="1">
        <f t="shared" si="2"/>
        <v>17</v>
      </c>
      <c r="B19" s="3"/>
      <c r="C19" s="3"/>
      <c r="D19" s="3"/>
      <c r="E19" s="3"/>
      <c r="F19" s="3"/>
      <c r="G19" s="3">
        <f>G145</f>
        <v>4.4581448528935708</v>
      </c>
    </row>
    <row r="20" spans="1:8" x14ac:dyDescent="0.25">
      <c r="A20" s="1">
        <f t="shared" si="2"/>
        <v>18</v>
      </c>
      <c r="B20" s="3"/>
      <c r="C20" s="3"/>
      <c r="D20" s="3"/>
      <c r="E20" s="3"/>
      <c r="F20" s="3"/>
      <c r="G20" s="3">
        <f>G152</f>
        <v>4.4581448528935708</v>
      </c>
    </row>
    <row r="21" spans="1:8" x14ac:dyDescent="0.25">
      <c r="A21" s="1">
        <f t="shared" si="2"/>
        <v>19</v>
      </c>
      <c r="B21" s="3"/>
      <c r="C21" s="3"/>
      <c r="D21" s="3"/>
      <c r="E21" s="3"/>
      <c r="F21" s="3"/>
      <c r="G21" s="3">
        <f>G159</f>
        <v>4.4581448528935699</v>
      </c>
    </row>
    <row r="22" spans="1:8" x14ac:dyDescent="0.25">
      <c r="A22" s="1">
        <f t="shared" si="2"/>
        <v>20</v>
      </c>
      <c r="G22" s="3">
        <f>G166</f>
        <v>4.4581448528935699</v>
      </c>
    </row>
    <row r="23" spans="1:8" x14ac:dyDescent="0.25">
      <c r="A23" s="1">
        <f t="shared" si="2"/>
        <v>21</v>
      </c>
      <c r="G23" s="3">
        <f>G173</f>
        <v>3.9008767462818739</v>
      </c>
    </row>
    <row r="25" spans="1:8" s="6" customFormat="1" x14ac:dyDescent="0.25">
      <c r="A25" s="6" t="s">
        <v>20</v>
      </c>
      <c r="B25" s="6">
        <v>2</v>
      </c>
      <c r="C25" s="6">
        <v>2</v>
      </c>
      <c r="D25" s="6">
        <v>2</v>
      </c>
      <c r="E25" s="6">
        <v>2</v>
      </c>
      <c r="F25" s="6">
        <v>1.5</v>
      </c>
      <c r="G25" s="6">
        <v>1.5</v>
      </c>
    </row>
    <row r="26" spans="1:8" x14ac:dyDescent="0.25">
      <c r="A26" t="s">
        <v>19</v>
      </c>
      <c r="B26" s="2">
        <f>1/B30*B25</f>
        <v>0.66666666666666663</v>
      </c>
      <c r="C26" s="2">
        <f t="shared" ref="C26:G26" si="12">1/C30*C25</f>
        <v>0.4</v>
      </c>
      <c r="D26" s="2">
        <f t="shared" si="12"/>
        <v>0.2857142857142857</v>
      </c>
      <c r="E26" s="2">
        <f t="shared" si="12"/>
        <v>0.2</v>
      </c>
      <c r="F26" s="2">
        <f t="shared" si="12"/>
        <v>0.1</v>
      </c>
      <c r="G26" s="2">
        <f t="shared" si="12"/>
        <v>7.5000000000000011E-2</v>
      </c>
      <c r="H26" s="2"/>
    </row>
    <row r="27" spans="1:8" s="6" customFormat="1" x14ac:dyDescent="0.25">
      <c r="A27" s="6" t="s">
        <v>14</v>
      </c>
      <c r="B27" s="6">
        <v>1</v>
      </c>
      <c r="C27" s="6">
        <v>1</v>
      </c>
      <c r="D27" s="6">
        <v>1</v>
      </c>
      <c r="E27" s="6">
        <v>1</v>
      </c>
      <c r="F27" s="6">
        <v>1</v>
      </c>
      <c r="G27" s="6">
        <v>1</v>
      </c>
    </row>
    <row r="28" spans="1:8" x14ac:dyDescent="0.25">
      <c r="A28" s="22" t="s">
        <v>1</v>
      </c>
      <c r="B28" s="3">
        <v>100</v>
      </c>
      <c r="C28" s="3">
        <v>100</v>
      </c>
      <c r="D28" s="3">
        <v>100</v>
      </c>
      <c r="E28" s="3">
        <v>100</v>
      </c>
      <c r="F28" s="3">
        <v>100</v>
      </c>
      <c r="G28" s="3">
        <v>100</v>
      </c>
      <c r="H28" s="3"/>
    </row>
    <row r="29" spans="1:8" x14ac:dyDescent="0.25">
      <c r="A29" s="22" t="s">
        <v>21</v>
      </c>
      <c r="B29" s="23">
        <v>0.125</v>
      </c>
      <c r="C29" s="23">
        <v>0.125</v>
      </c>
      <c r="D29" s="23">
        <v>0.125</v>
      </c>
      <c r="E29" s="23">
        <v>0.125</v>
      </c>
      <c r="F29" s="23">
        <v>0.125</v>
      </c>
      <c r="G29" s="23">
        <v>0.125</v>
      </c>
      <c r="H29" s="23"/>
    </row>
    <row r="30" spans="1:8" x14ac:dyDescent="0.25">
      <c r="A30" s="8" t="s">
        <v>10</v>
      </c>
      <c r="B30">
        <f>B2</f>
        <v>3</v>
      </c>
      <c r="C30">
        <f>C2</f>
        <v>5</v>
      </c>
      <c r="D30">
        <f t="shared" ref="D30:G30" si="13">D2</f>
        <v>7</v>
      </c>
      <c r="E30">
        <f t="shared" si="13"/>
        <v>10</v>
      </c>
      <c r="F30">
        <f t="shared" si="13"/>
        <v>15</v>
      </c>
      <c r="G30">
        <f t="shared" si="13"/>
        <v>20</v>
      </c>
    </row>
    <row r="31" spans="1:8" x14ac:dyDescent="0.25">
      <c r="A31" s="8" t="s">
        <v>15</v>
      </c>
      <c r="B31" s="3">
        <f t="shared" ref="B31:G31" si="14">B28*B$26*B29</f>
        <v>8.3333333333333321</v>
      </c>
      <c r="C31" s="3">
        <f t="shared" si="14"/>
        <v>5</v>
      </c>
      <c r="D31" s="3">
        <f t="shared" si="14"/>
        <v>3.5714285714285712</v>
      </c>
      <c r="E31" s="3">
        <f t="shared" si="14"/>
        <v>2.5</v>
      </c>
      <c r="F31" s="3">
        <f t="shared" si="14"/>
        <v>1.25</v>
      </c>
      <c r="G31" s="3">
        <f t="shared" si="14"/>
        <v>0.93750000000000011</v>
      </c>
      <c r="H31" s="3"/>
    </row>
    <row r="32" spans="1:8" x14ac:dyDescent="0.25">
      <c r="A32" s="8" t="s">
        <v>16</v>
      </c>
      <c r="B32" s="3">
        <f t="shared" ref="B32:G32" si="15">B28/B30*B29</f>
        <v>4.166666666666667</v>
      </c>
      <c r="C32" s="3">
        <f t="shared" si="15"/>
        <v>2.5</v>
      </c>
      <c r="D32" s="3">
        <f t="shared" si="15"/>
        <v>1.7857142857142858</v>
      </c>
      <c r="E32" s="3">
        <f t="shared" si="15"/>
        <v>1.25</v>
      </c>
      <c r="F32" s="3">
        <f t="shared" si="15"/>
        <v>0.83333333333333337</v>
      </c>
      <c r="G32" s="3">
        <f t="shared" si="15"/>
        <v>0.625</v>
      </c>
      <c r="H32" s="3"/>
    </row>
    <row r="33" spans="1:8" x14ac:dyDescent="0.25">
      <c r="A33" s="8" t="s">
        <v>17</v>
      </c>
      <c r="B33" s="3">
        <f t="shared" ref="B33:G33" si="16">MAX(B31,B32)</f>
        <v>8.3333333333333321</v>
      </c>
      <c r="C33" s="3">
        <f t="shared" si="16"/>
        <v>5</v>
      </c>
      <c r="D33" s="3">
        <f t="shared" si="16"/>
        <v>3.5714285714285712</v>
      </c>
      <c r="E33" s="3">
        <f t="shared" si="16"/>
        <v>2.5</v>
      </c>
      <c r="F33" s="3">
        <f t="shared" si="16"/>
        <v>1.25</v>
      </c>
      <c r="G33" s="3">
        <f t="shared" si="16"/>
        <v>0.93750000000000011</v>
      </c>
      <c r="H33" s="3"/>
    </row>
    <row r="34" spans="1:8" s="6" customFormat="1" x14ac:dyDescent="0.25">
      <c r="A34" s="6" t="s">
        <v>14</v>
      </c>
      <c r="B34" s="6">
        <f t="shared" ref="B34:G34" si="17">B27+1</f>
        <v>2</v>
      </c>
      <c r="C34" s="6">
        <f t="shared" si="17"/>
        <v>2</v>
      </c>
      <c r="D34" s="6">
        <f t="shared" si="17"/>
        <v>2</v>
      </c>
      <c r="E34" s="6">
        <f t="shared" si="17"/>
        <v>2</v>
      </c>
      <c r="F34" s="6">
        <f t="shared" si="17"/>
        <v>2</v>
      </c>
      <c r="G34" s="6">
        <f t="shared" si="17"/>
        <v>2</v>
      </c>
    </row>
    <row r="35" spans="1:8" x14ac:dyDescent="0.25">
      <c r="A35" s="22" t="s">
        <v>1</v>
      </c>
      <c r="B35" s="3">
        <f t="shared" ref="B35:G35" si="18">B28-B33</f>
        <v>91.666666666666671</v>
      </c>
      <c r="C35" s="3">
        <f t="shared" si="18"/>
        <v>95</v>
      </c>
      <c r="D35" s="3">
        <f t="shared" si="18"/>
        <v>96.428571428571431</v>
      </c>
      <c r="E35" s="3">
        <f t="shared" si="18"/>
        <v>97.5</v>
      </c>
      <c r="F35" s="3">
        <f t="shared" si="18"/>
        <v>98.75</v>
      </c>
      <c r="G35" s="3">
        <f t="shared" si="18"/>
        <v>99.0625</v>
      </c>
    </row>
    <row r="36" spans="1:8" x14ac:dyDescent="0.25">
      <c r="A36" s="22" t="s">
        <v>21</v>
      </c>
      <c r="B36" s="23">
        <v>1</v>
      </c>
      <c r="C36" s="23">
        <v>1</v>
      </c>
      <c r="D36" s="23">
        <v>1</v>
      </c>
      <c r="E36" s="23">
        <v>1</v>
      </c>
      <c r="F36" s="23">
        <v>1</v>
      </c>
      <c r="G36" s="23">
        <v>1</v>
      </c>
    </row>
    <row r="37" spans="1:8" x14ac:dyDescent="0.25">
      <c r="A37" s="8" t="s">
        <v>10</v>
      </c>
      <c r="B37" s="23">
        <f t="shared" ref="B37:G37" si="19">B30-B29</f>
        <v>2.875</v>
      </c>
      <c r="C37" s="23">
        <f t="shared" si="19"/>
        <v>4.875</v>
      </c>
      <c r="D37" s="23">
        <f t="shared" si="19"/>
        <v>6.875</v>
      </c>
      <c r="E37" s="23">
        <f t="shared" si="19"/>
        <v>9.875</v>
      </c>
      <c r="F37" s="23">
        <f t="shared" si="19"/>
        <v>14.875</v>
      </c>
      <c r="G37" s="23">
        <f t="shared" si="19"/>
        <v>19.875</v>
      </c>
    </row>
    <row r="38" spans="1:8" x14ac:dyDescent="0.25">
      <c r="A38" s="8" t="s">
        <v>15</v>
      </c>
      <c r="B38" s="3">
        <f t="shared" ref="B38:G38" si="20">B35*B$26*B36</f>
        <v>61.111111111111114</v>
      </c>
      <c r="C38" s="3">
        <f t="shared" si="20"/>
        <v>38</v>
      </c>
      <c r="D38" s="3">
        <f t="shared" si="20"/>
        <v>27.551020408163264</v>
      </c>
      <c r="E38" s="3">
        <f t="shared" si="20"/>
        <v>19.5</v>
      </c>
      <c r="F38" s="3">
        <f t="shared" si="20"/>
        <v>9.875</v>
      </c>
      <c r="G38" s="3">
        <f t="shared" si="20"/>
        <v>7.4296875000000009</v>
      </c>
    </row>
    <row r="39" spans="1:8" x14ac:dyDescent="0.25">
      <c r="A39" s="8" t="s">
        <v>16</v>
      </c>
      <c r="B39" s="3">
        <f t="shared" ref="B39:G39" si="21">B35/B37*B36</f>
        <v>31.884057971014496</v>
      </c>
      <c r="C39" s="3">
        <f t="shared" si="21"/>
        <v>19.487179487179485</v>
      </c>
      <c r="D39" s="3">
        <f t="shared" si="21"/>
        <v>14.025974025974026</v>
      </c>
      <c r="E39" s="3">
        <f t="shared" si="21"/>
        <v>9.8734177215189867</v>
      </c>
      <c r="F39" s="3">
        <f t="shared" si="21"/>
        <v>6.6386554621848743</v>
      </c>
      <c r="G39" s="3">
        <f t="shared" si="21"/>
        <v>4.9842767295597481</v>
      </c>
    </row>
    <row r="40" spans="1:8" x14ac:dyDescent="0.25">
      <c r="A40" s="8" t="s">
        <v>17</v>
      </c>
      <c r="B40" s="3">
        <f t="shared" ref="B40:G40" si="22">MAX(B38,B39)</f>
        <v>61.111111111111114</v>
      </c>
      <c r="C40" s="3">
        <f t="shared" si="22"/>
        <v>38</v>
      </c>
      <c r="D40" s="3">
        <f t="shared" si="22"/>
        <v>27.551020408163264</v>
      </c>
      <c r="E40" s="3">
        <f t="shared" si="22"/>
        <v>19.5</v>
      </c>
      <c r="F40" s="3">
        <f t="shared" si="22"/>
        <v>9.875</v>
      </c>
      <c r="G40" s="3">
        <f t="shared" si="22"/>
        <v>7.4296875000000009</v>
      </c>
    </row>
    <row r="41" spans="1:8" s="6" customFormat="1" x14ac:dyDescent="0.25">
      <c r="A41" s="6" t="s">
        <v>14</v>
      </c>
      <c r="B41" s="6">
        <f t="shared" ref="B41:G41" si="23">B34+1</f>
        <v>3</v>
      </c>
      <c r="C41" s="6">
        <f t="shared" si="23"/>
        <v>3</v>
      </c>
      <c r="D41" s="6">
        <f t="shared" si="23"/>
        <v>3</v>
      </c>
      <c r="E41" s="6">
        <f t="shared" si="23"/>
        <v>3</v>
      </c>
      <c r="F41" s="6">
        <f t="shared" si="23"/>
        <v>3</v>
      </c>
      <c r="G41" s="6">
        <f t="shared" si="23"/>
        <v>3</v>
      </c>
    </row>
    <row r="42" spans="1:8" x14ac:dyDescent="0.25">
      <c r="A42" s="22" t="s">
        <v>1</v>
      </c>
      <c r="B42" s="3">
        <f t="shared" ref="B42:G42" si="24">B35-B40</f>
        <v>30.555555555555557</v>
      </c>
      <c r="C42" s="3">
        <f t="shared" si="24"/>
        <v>57</v>
      </c>
      <c r="D42" s="3">
        <f t="shared" si="24"/>
        <v>68.877551020408163</v>
      </c>
      <c r="E42" s="3">
        <f t="shared" si="24"/>
        <v>78</v>
      </c>
      <c r="F42" s="3">
        <f t="shared" si="24"/>
        <v>88.875</v>
      </c>
      <c r="G42" s="3">
        <f t="shared" si="24"/>
        <v>91.6328125</v>
      </c>
    </row>
    <row r="43" spans="1:8" x14ac:dyDescent="0.25">
      <c r="A43" s="22" t="s">
        <v>21</v>
      </c>
      <c r="B43" s="23">
        <v>1</v>
      </c>
      <c r="C43" s="23">
        <v>1</v>
      </c>
      <c r="D43" s="23">
        <v>1</v>
      </c>
      <c r="E43" s="23">
        <v>1</v>
      </c>
      <c r="F43" s="23">
        <v>1</v>
      </c>
      <c r="G43" s="23">
        <v>1</v>
      </c>
    </row>
    <row r="44" spans="1:8" x14ac:dyDescent="0.25">
      <c r="A44" s="8" t="s">
        <v>10</v>
      </c>
      <c r="B44" s="23">
        <f t="shared" ref="B44:G44" si="25">B37-B36</f>
        <v>1.875</v>
      </c>
      <c r="C44" s="23">
        <f t="shared" si="25"/>
        <v>3.875</v>
      </c>
      <c r="D44" s="23">
        <f t="shared" si="25"/>
        <v>5.875</v>
      </c>
      <c r="E44" s="23">
        <f t="shared" si="25"/>
        <v>8.875</v>
      </c>
      <c r="F44" s="23">
        <f t="shared" si="25"/>
        <v>13.875</v>
      </c>
      <c r="G44" s="23">
        <f t="shared" si="25"/>
        <v>18.875</v>
      </c>
    </row>
    <row r="45" spans="1:8" x14ac:dyDescent="0.25">
      <c r="A45" s="8" t="s">
        <v>15</v>
      </c>
      <c r="B45" s="3">
        <f t="shared" ref="B45:G45" si="26">B42*B$26*B43</f>
        <v>20.37037037037037</v>
      </c>
      <c r="C45" s="3">
        <f t="shared" si="26"/>
        <v>22.8</v>
      </c>
      <c r="D45" s="3">
        <f t="shared" si="26"/>
        <v>19.679300291545189</v>
      </c>
      <c r="E45" s="3">
        <f t="shared" si="26"/>
        <v>15.600000000000001</v>
      </c>
      <c r="F45" s="3">
        <f t="shared" si="26"/>
        <v>8.8875000000000011</v>
      </c>
      <c r="G45" s="3">
        <f t="shared" si="26"/>
        <v>6.8724609375000014</v>
      </c>
    </row>
    <row r="46" spans="1:8" x14ac:dyDescent="0.25">
      <c r="A46" s="8" t="s">
        <v>16</v>
      </c>
      <c r="B46" s="3">
        <f t="shared" ref="B46:G46" si="27">B42/B44*B43</f>
        <v>16.296296296296298</v>
      </c>
      <c r="C46" s="3">
        <f t="shared" si="27"/>
        <v>14.709677419354838</v>
      </c>
      <c r="D46" s="3">
        <f t="shared" si="27"/>
        <v>11.723838471558837</v>
      </c>
      <c r="E46" s="3">
        <f t="shared" si="27"/>
        <v>8.7887323943661979</v>
      </c>
      <c r="F46" s="3">
        <f t="shared" si="27"/>
        <v>6.4054054054054053</v>
      </c>
      <c r="G46" s="3">
        <f t="shared" si="27"/>
        <v>4.8547185430463573</v>
      </c>
    </row>
    <row r="47" spans="1:8" x14ac:dyDescent="0.25">
      <c r="A47" s="8" t="s">
        <v>17</v>
      </c>
      <c r="B47" s="3">
        <f t="shared" ref="B47:G47" si="28">MAX(B45,B46)</f>
        <v>20.37037037037037</v>
      </c>
      <c r="C47" s="3">
        <f t="shared" si="28"/>
        <v>22.8</v>
      </c>
      <c r="D47" s="3">
        <f t="shared" si="28"/>
        <v>19.679300291545189</v>
      </c>
      <c r="E47" s="3">
        <f t="shared" si="28"/>
        <v>15.600000000000001</v>
      </c>
      <c r="F47" s="3">
        <f t="shared" si="28"/>
        <v>8.8875000000000011</v>
      </c>
      <c r="G47" s="3">
        <f t="shared" si="28"/>
        <v>6.8724609375000014</v>
      </c>
    </row>
    <row r="48" spans="1:8" s="6" customFormat="1" x14ac:dyDescent="0.25">
      <c r="A48" s="6" t="s">
        <v>14</v>
      </c>
      <c r="B48" s="6">
        <f>B41+1</f>
        <v>4</v>
      </c>
      <c r="C48" s="6">
        <f>C41+1</f>
        <v>4</v>
      </c>
      <c r="D48" s="6">
        <f t="shared" ref="D48:G48" si="29">D41+1</f>
        <v>4</v>
      </c>
      <c r="E48" s="6">
        <f t="shared" si="29"/>
        <v>4</v>
      </c>
      <c r="F48" s="6">
        <f t="shared" si="29"/>
        <v>4</v>
      </c>
      <c r="G48" s="6">
        <f t="shared" si="29"/>
        <v>4</v>
      </c>
    </row>
    <row r="49" spans="1:7" x14ac:dyDescent="0.25">
      <c r="A49" s="22" t="s">
        <v>1</v>
      </c>
      <c r="B49" s="3">
        <f>B42-B47</f>
        <v>10.185185185185187</v>
      </c>
      <c r="C49" s="3">
        <f>C42-C47</f>
        <v>34.200000000000003</v>
      </c>
      <c r="D49" s="3">
        <f t="shared" ref="D49:G49" si="30">D42-D47</f>
        <v>49.198250728862973</v>
      </c>
      <c r="E49" s="3">
        <f t="shared" si="30"/>
        <v>62.4</v>
      </c>
      <c r="F49" s="3">
        <f t="shared" si="30"/>
        <v>79.987499999999997</v>
      </c>
      <c r="G49" s="3">
        <f t="shared" si="30"/>
        <v>84.760351562500006</v>
      </c>
    </row>
    <row r="50" spans="1:7" x14ac:dyDescent="0.25">
      <c r="A50" s="22" t="s">
        <v>21</v>
      </c>
      <c r="B50" s="23">
        <v>0.875</v>
      </c>
      <c r="C50" s="23">
        <v>1</v>
      </c>
      <c r="D50" s="23">
        <v>1</v>
      </c>
      <c r="E50" s="23">
        <v>1</v>
      </c>
      <c r="F50" s="23">
        <v>1</v>
      </c>
      <c r="G50" s="23">
        <v>1</v>
      </c>
    </row>
    <row r="51" spans="1:7" x14ac:dyDescent="0.25">
      <c r="A51" s="8" t="s">
        <v>10</v>
      </c>
      <c r="B51" s="23">
        <f>B44-B43</f>
        <v>0.875</v>
      </c>
      <c r="C51" s="23">
        <f>C44-C43</f>
        <v>2.875</v>
      </c>
      <c r="D51" s="23">
        <f t="shared" ref="D51:G51" si="31">D44-D43</f>
        <v>4.875</v>
      </c>
      <c r="E51" s="23">
        <f t="shared" si="31"/>
        <v>7.875</v>
      </c>
      <c r="F51" s="23">
        <f t="shared" si="31"/>
        <v>12.875</v>
      </c>
      <c r="G51" s="23">
        <f t="shared" si="31"/>
        <v>17.875</v>
      </c>
    </row>
    <row r="52" spans="1:7" x14ac:dyDescent="0.25">
      <c r="A52" s="8" t="s">
        <v>15</v>
      </c>
      <c r="B52" s="3">
        <f>B49*B$26*B50</f>
        <v>5.9413580246913584</v>
      </c>
      <c r="C52" s="3">
        <f>C49*C$26*C50</f>
        <v>13.680000000000001</v>
      </c>
      <c r="D52" s="3">
        <f t="shared" ref="D52:G52" si="32">D49*D$26*D50</f>
        <v>14.056643065389419</v>
      </c>
      <c r="E52" s="3">
        <f t="shared" si="32"/>
        <v>12.48</v>
      </c>
      <c r="F52" s="3">
        <f t="shared" si="32"/>
        <v>7.9987500000000002</v>
      </c>
      <c r="G52" s="3">
        <f t="shared" si="32"/>
        <v>6.3570263671875011</v>
      </c>
    </row>
    <row r="53" spans="1:7" x14ac:dyDescent="0.25">
      <c r="A53" s="8" t="s">
        <v>16</v>
      </c>
      <c r="B53" s="3">
        <f>B49/B51*B50</f>
        <v>10.185185185185187</v>
      </c>
      <c r="C53" s="3">
        <f>C49/C51*C50</f>
        <v>11.895652173913044</v>
      </c>
      <c r="D53" s="3">
        <f t="shared" ref="D53:G53" si="33">D49/D51*D50</f>
        <v>10.091948867459072</v>
      </c>
      <c r="E53" s="3">
        <f t="shared" si="33"/>
        <v>7.9238095238095232</v>
      </c>
      <c r="F53" s="3">
        <f t="shared" si="33"/>
        <v>6.2126213592233004</v>
      </c>
      <c r="G53" s="3">
        <f t="shared" si="33"/>
        <v>4.7418378496503504</v>
      </c>
    </row>
    <row r="54" spans="1:7" x14ac:dyDescent="0.25">
      <c r="A54" s="8" t="s">
        <v>17</v>
      </c>
      <c r="B54" s="3">
        <f>MAX(B52,B53)</f>
        <v>10.185185185185187</v>
      </c>
      <c r="C54" s="3">
        <f>MAX(C52,C53)</f>
        <v>13.680000000000001</v>
      </c>
      <c r="D54" s="3">
        <f t="shared" ref="D54:G54" si="34">MAX(D52,D53)</f>
        <v>14.056643065389419</v>
      </c>
      <c r="E54" s="3">
        <f t="shared" si="34"/>
        <v>12.48</v>
      </c>
      <c r="F54" s="3">
        <f t="shared" si="34"/>
        <v>7.9987500000000002</v>
      </c>
      <c r="G54" s="3">
        <f t="shared" si="34"/>
        <v>6.3570263671875011</v>
      </c>
    </row>
    <row r="55" spans="1:7" s="6" customFormat="1" x14ac:dyDescent="0.25">
      <c r="C55" s="6">
        <f>C48+1</f>
        <v>5</v>
      </c>
      <c r="D55" s="6">
        <f t="shared" ref="D55:G55" si="35">D48+1</f>
        <v>5</v>
      </c>
      <c r="E55" s="6">
        <f t="shared" si="35"/>
        <v>5</v>
      </c>
      <c r="F55" s="6">
        <f t="shared" si="35"/>
        <v>5</v>
      </c>
      <c r="G55" s="6">
        <f t="shared" si="35"/>
        <v>5</v>
      </c>
    </row>
    <row r="56" spans="1:7" x14ac:dyDescent="0.25">
      <c r="C56" s="3">
        <f>C49-C54</f>
        <v>20.520000000000003</v>
      </c>
      <c r="D56" s="3">
        <f t="shared" ref="D56:G56" si="36">D49-D54</f>
        <v>35.14160766347355</v>
      </c>
      <c r="E56" s="3">
        <f t="shared" si="36"/>
        <v>49.92</v>
      </c>
      <c r="F56" s="3">
        <f t="shared" si="36"/>
        <v>71.988749999999996</v>
      </c>
      <c r="G56" s="3">
        <f t="shared" si="36"/>
        <v>78.403325195312505</v>
      </c>
    </row>
    <row r="57" spans="1:7" x14ac:dyDescent="0.25">
      <c r="C57" s="23">
        <v>1</v>
      </c>
      <c r="D57" s="23">
        <v>1</v>
      </c>
      <c r="E57" s="23">
        <v>1</v>
      </c>
      <c r="F57" s="23">
        <v>1</v>
      </c>
      <c r="G57" s="23">
        <v>1</v>
      </c>
    </row>
    <row r="58" spans="1:7" x14ac:dyDescent="0.25">
      <c r="C58" s="23">
        <f>C51-C50</f>
        <v>1.875</v>
      </c>
      <c r="D58" s="23">
        <f t="shared" ref="D58:G58" si="37">D51-D50</f>
        <v>3.875</v>
      </c>
      <c r="E58" s="23">
        <f t="shared" si="37"/>
        <v>6.875</v>
      </c>
      <c r="F58" s="23">
        <f t="shared" si="37"/>
        <v>11.875</v>
      </c>
      <c r="G58" s="23">
        <f t="shared" si="37"/>
        <v>16.875</v>
      </c>
    </row>
    <row r="59" spans="1:7" x14ac:dyDescent="0.25">
      <c r="C59" s="3">
        <f>C56*C$26*C57</f>
        <v>8.208000000000002</v>
      </c>
      <c r="D59" s="3">
        <f t="shared" ref="D59:G59" si="38">D56*D$26*D57</f>
        <v>10.040459332421014</v>
      </c>
      <c r="E59" s="3">
        <f t="shared" si="38"/>
        <v>9.9840000000000018</v>
      </c>
      <c r="F59" s="3">
        <f t="shared" si="38"/>
        <v>7.1988750000000001</v>
      </c>
      <c r="G59" s="3">
        <f t="shared" si="38"/>
        <v>5.8802493896484389</v>
      </c>
    </row>
    <row r="60" spans="1:7" x14ac:dyDescent="0.25">
      <c r="C60" s="3">
        <f>C56/C58*C57</f>
        <v>10.944000000000001</v>
      </c>
      <c r="D60" s="3">
        <f t="shared" ref="D60:G60" si="39">D56/D58*D57</f>
        <v>9.0688019776705939</v>
      </c>
      <c r="E60" s="3">
        <f t="shared" si="39"/>
        <v>7.2610909090909095</v>
      </c>
      <c r="F60" s="3">
        <f t="shared" si="39"/>
        <v>6.0622105263157895</v>
      </c>
      <c r="G60" s="3">
        <f t="shared" si="39"/>
        <v>4.6461229745370369</v>
      </c>
    </row>
    <row r="61" spans="1:7" x14ac:dyDescent="0.25">
      <c r="C61" s="3">
        <f>MAX(C59,C60)</f>
        <v>10.944000000000001</v>
      </c>
      <c r="D61" s="3">
        <f t="shared" ref="D61:G61" si="40">MAX(D59,D60)</f>
        <v>10.040459332421014</v>
      </c>
      <c r="E61" s="3">
        <f t="shared" si="40"/>
        <v>9.9840000000000018</v>
      </c>
      <c r="F61" s="3">
        <f t="shared" si="40"/>
        <v>7.1988750000000001</v>
      </c>
      <c r="G61" s="3">
        <f t="shared" si="40"/>
        <v>5.8802493896484389</v>
      </c>
    </row>
    <row r="62" spans="1:7" s="6" customFormat="1" x14ac:dyDescent="0.25">
      <c r="C62" s="6">
        <f>C55+1</f>
        <v>6</v>
      </c>
      <c r="D62" s="6">
        <f>D55+1</f>
        <v>6</v>
      </c>
      <c r="E62" s="6">
        <f t="shared" ref="E62:G62" si="41">E55+1</f>
        <v>6</v>
      </c>
      <c r="F62" s="6">
        <f t="shared" si="41"/>
        <v>6</v>
      </c>
      <c r="G62" s="6">
        <f t="shared" si="41"/>
        <v>6</v>
      </c>
    </row>
    <row r="63" spans="1:7" x14ac:dyDescent="0.25">
      <c r="C63" s="3">
        <f>C56-C61</f>
        <v>9.5760000000000023</v>
      </c>
      <c r="D63" s="3">
        <f>D56-D61</f>
        <v>25.101148331052535</v>
      </c>
      <c r="E63" s="3">
        <f t="shared" ref="E63:G63" si="42">E56-E61</f>
        <v>39.936</v>
      </c>
      <c r="F63" s="3">
        <f t="shared" si="42"/>
        <v>64.789874999999995</v>
      </c>
      <c r="G63" s="3">
        <f t="shared" si="42"/>
        <v>72.523075805664064</v>
      </c>
    </row>
    <row r="64" spans="1:7" x14ac:dyDescent="0.25">
      <c r="C64" s="23">
        <v>0.875</v>
      </c>
      <c r="D64" s="23">
        <v>1</v>
      </c>
      <c r="E64" s="23">
        <v>1</v>
      </c>
      <c r="F64" s="23">
        <v>1</v>
      </c>
      <c r="G64" s="23">
        <v>1</v>
      </c>
    </row>
    <row r="65" spans="3:7" x14ac:dyDescent="0.25">
      <c r="C65" s="23">
        <f>C58-C57</f>
        <v>0.875</v>
      </c>
      <c r="D65" s="23">
        <f>D58-D57</f>
        <v>2.875</v>
      </c>
      <c r="E65" s="23">
        <f t="shared" ref="E65:G65" si="43">E58-E57</f>
        <v>5.875</v>
      </c>
      <c r="F65" s="23">
        <f t="shared" si="43"/>
        <v>10.875</v>
      </c>
      <c r="G65" s="23">
        <f t="shared" si="43"/>
        <v>15.875</v>
      </c>
    </row>
    <row r="66" spans="3:7" x14ac:dyDescent="0.25">
      <c r="C66" s="3">
        <f>C63*C$26*C64</f>
        <v>3.3516000000000008</v>
      </c>
      <c r="D66" s="3">
        <f>D63*D$26*D64</f>
        <v>7.1717566660150096</v>
      </c>
      <c r="E66" s="3">
        <f t="shared" ref="E66:G66" si="44">E63*E$26*E64</f>
        <v>7.9872000000000005</v>
      </c>
      <c r="F66" s="3">
        <f t="shared" si="44"/>
        <v>6.4789874999999997</v>
      </c>
      <c r="G66" s="3">
        <f t="shared" si="44"/>
        <v>5.439230685424806</v>
      </c>
    </row>
    <row r="67" spans="3:7" x14ac:dyDescent="0.25">
      <c r="C67" s="3">
        <f>C63/C65*C64</f>
        <v>9.5760000000000023</v>
      </c>
      <c r="D67" s="3">
        <f>D63/D65*D64</f>
        <v>8.7308342021052301</v>
      </c>
      <c r="E67" s="3">
        <f t="shared" ref="E67:G67" si="45">E63/E65*E64</f>
        <v>6.7976170212765954</v>
      </c>
      <c r="F67" s="3">
        <f t="shared" si="45"/>
        <v>5.9576896551724134</v>
      </c>
      <c r="G67" s="3">
        <f t="shared" si="45"/>
        <v>4.5683827279158464</v>
      </c>
    </row>
    <row r="68" spans="3:7" x14ac:dyDescent="0.25">
      <c r="C68" s="3">
        <f>MAX(C66,C67)</f>
        <v>9.5760000000000023</v>
      </c>
      <c r="D68" s="3">
        <f>MAX(D66,D67)</f>
        <v>8.7308342021052301</v>
      </c>
      <c r="E68" s="3">
        <f t="shared" ref="E68:G68" si="46">MAX(E66,E67)</f>
        <v>7.9872000000000005</v>
      </c>
      <c r="F68" s="3">
        <f t="shared" si="46"/>
        <v>6.4789874999999997</v>
      </c>
      <c r="G68" s="3">
        <f t="shared" si="46"/>
        <v>5.439230685424806</v>
      </c>
    </row>
    <row r="69" spans="3:7" s="6" customFormat="1" x14ac:dyDescent="0.25">
      <c r="D69" s="6">
        <f>D62+1</f>
        <v>7</v>
      </c>
      <c r="E69" s="6">
        <f t="shared" ref="E69:G69" si="47">E62+1</f>
        <v>7</v>
      </c>
      <c r="F69" s="6">
        <f t="shared" si="47"/>
        <v>7</v>
      </c>
      <c r="G69" s="6">
        <f t="shared" si="47"/>
        <v>7</v>
      </c>
    </row>
    <row r="70" spans="3:7" x14ac:dyDescent="0.25">
      <c r="D70" s="3">
        <f>D63-D68</f>
        <v>16.370314128947307</v>
      </c>
      <c r="E70" s="3">
        <f t="shared" ref="E70:G70" si="48">E63-E68</f>
        <v>31.948799999999999</v>
      </c>
      <c r="F70" s="3">
        <f t="shared" si="48"/>
        <v>58.310887499999993</v>
      </c>
      <c r="G70" s="3">
        <f t="shared" si="48"/>
        <v>67.08384512023926</v>
      </c>
    </row>
    <row r="71" spans="3:7" x14ac:dyDescent="0.25">
      <c r="D71" s="23">
        <v>1</v>
      </c>
      <c r="E71" s="23">
        <v>1</v>
      </c>
      <c r="F71" s="23">
        <v>1</v>
      </c>
      <c r="G71" s="23">
        <v>1</v>
      </c>
    </row>
    <row r="72" spans="3:7" x14ac:dyDescent="0.25">
      <c r="D72" s="23">
        <f>D65-D64</f>
        <v>1.875</v>
      </c>
      <c r="E72" s="23">
        <f t="shared" ref="E72:G72" si="49">E65-E64</f>
        <v>4.875</v>
      </c>
      <c r="F72" s="23">
        <f t="shared" si="49"/>
        <v>9.875</v>
      </c>
      <c r="G72" s="23">
        <f t="shared" si="49"/>
        <v>14.875</v>
      </c>
    </row>
    <row r="73" spans="3:7" x14ac:dyDescent="0.25">
      <c r="D73" s="3">
        <f>D70*D$26*D71</f>
        <v>4.6772326082706588</v>
      </c>
      <c r="E73" s="3">
        <f t="shared" ref="E73:G73" si="50">E70*E$26*E71</f>
        <v>6.3897599999999999</v>
      </c>
      <c r="F73" s="3">
        <f t="shared" si="50"/>
        <v>5.8310887499999993</v>
      </c>
      <c r="G73" s="3">
        <f t="shared" si="50"/>
        <v>5.0312883840179454</v>
      </c>
    </row>
    <row r="74" spans="3:7" x14ac:dyDescent="0.25">
      <c r="D74" s="3">
        <f>D70/D72*D71</f>
        <v>8.7308342021052301</v>
      </c>
      <c r="E74" s="3">
        <f t="shared" ref="E74:G74" si="51">E70/E72*E71</f>
        <v>6.5535999999999994</v>
      </c>
      <c r="F74" s="3">
        <f t="shared" si="51"/>
        <v>5.9048999999999996</v>
      </c>
      <c r="G74" s="3">
        <f t="shared" si="51"/>
        <v>4.5098383274110425</v>
      </c>
    </row>
    <row r="75" spans="3:7" x14ac:dyDescent="0.25">
      <c r="D75" s="3">
        <f>MAX(D73,D74)</f>
        <v>8.7308342021052301</v>
      </c>
      <c r="E75" s="3">
        <f t="shared" ref="E75:G75" si="52">MAX(E73,E74)</f>
        <v>6.5535999999999994</v>
      </c>
      <c r="F75" s="3">
        <f t="shared" si="52"/>
        <v>5.9048999999999996</v>
      </c>
      <c r="G75" s="3">
        <f t="shared" si="52"/>
        <v>5.0312883840179454</v>
      </c>
    </row>
    <row r="76" spans="3:7" s="6" customFormat="1" x14ac:dyDescent="0.25">
      <c r="D76" s="6">
        <f t="shared" ref="D76:G76" si="53">D69+1</f>
        <v>8</v>
      </c>
      <c r="E76" s="6">
        <f t="shared" si="53"/>
        <v>8</v>
      </c>
      <c r="F76" s="6">
        <f t="shared" si="53"/>
        <v>8</v>
      </c>
      <c r="G76" s="6">
        <f t="shared" si="53"/>
        <v>8</v>
      </c>
    </row>
    <row r="77" spans="3:7" x14ac:dyDescent="0.25">
      <c r="D77" s="3">
        <f t="shared" ref="D77:G77" si="54">D70-D75</f>
        <v>7.6394799268420766</v>
      </c>
      <c r="E77" s="3">
        <f t="shared" si="54"/>
        <v>25.395199999999999</v>
      </c>
      <c r="F77" s="3">
        <f t="shared" si="54"/>
        <v>52.405987499999995</v>
      </c>
      <c r="G77" s="3">
        <f t="shared" si="54"/>
        <v>62.052556736221312</v>
      </c>
    </row>
    <row r="78" spans="3:7" x14ac:dyDescent="0.25">
      <c r="D78" s="23">
        <v>0.875</v>
      </c>
      <c r="E78" s="23">
        <v>1</v>
      </c>
      <c r="F78" s="23">
        <v>1</v>
      </c>
      <c r="G78" s="23">
        <v>1</v>
      </c>
    </row>
    <row r="79" spans="3:7" x14ac:dyDescent="0.25">
      <c r="D79" s="23">
        <f t="shared" ref="D79:G79" si="55">D72-D71</f>
        <v>0.875</v>
      </c>
      <c r="E79" s="23">
        <f t="shared" si="55"/>
        <v>3.875</v>
      </c>
      <c r="F79" s="23">
        <f t="shared" si="55"/>
        <v>8.875</v>
      </c>
      <c r="G79" s="23">
        <f t="shared" si="55"/>
        <v>13.875</v>
      </c>
    </row>
    <row r="80" spans="3:7" x14ac:dyDescent="0.25">
      <c r="D80" s="3">
        <f t="shared" ref="D80:G80" si="56">D77*D$26*D78</f>
        <v>1.9098699817105191</v>
      </c>
      <c r="E80" s="3">
        <f t="shared" si="56"/>
        <v>5.07904</v>
      </c>
      <c r="F80" s="3">
        <f t="shared" si="56"/>
        <v>5.2405987500000002</v>
      </c>
      <c r="G80" s="3">
        <f t="shared" si="56"/>
        <v>4.6539417552165991</v>
      </c>
    </row>
    <row r="81" spans="4:7" x14ac:dyDescent="0.25">
      <c r="D81" s="3">
        <f t="shared" ref="D81:G81" si="57">D77/D79*D78</f>
        <v>7.6394799268420766</v>
      </c>
      <c r="E81" s="3">
        <f t="shared" si="57"/>
        <v>6.5535999999999994</v>
      </c>
      <c r="F81" s="3">
        <f t="shared" si="57"/>
        <v>5.9048999999999996</v>
      </c>
      <c r="G81" s="3">
        <f t="shared" si="57"/>
        <v>4.4722563413492837</v>
      </c>
    </row>
    <row r="82" spans="4:7" x14ac:dyDescent="0.25">
      <c r="D82" s="3">
        <f t="shared" ref="D82:G82" si="58">MAX(D80,D81)</f>
        <v>7.6394799268420766</v>
      </c>
      <c r="E82" s="3">
        <f t="shared" si="58"/>
        <v>6.5535999999999994</v>
      </c>
      <c r="F82" s="3">
        <f t="shared" si="58"/>
        <v>5.9048999999999996</v>
      </c>
      <c r="G82" s="3">
        <f t="shared" si="58"/>
        <v>4.6539417552165991</v>
      </c>
    </row>
    <row r="83" spans="4:7" s="6" customFormat="1" x14ac:dyDescent="0.25">
      <c r="E83" s="6">
        <f t="shared" ref="E83:G83" si="59">E76+1</f>
        <v>9</v>
      </c>
      <c r="F83" s="6">
        <f t="shared" si="59"/>
        <v>9</v>
      </c>
      <c r="G83" s="6">
        <f t="shared" si="59"/>
        <v>9</v>
      </c>
    </row>
    <row r="84" spans="4:7" x14ac:dyDescent="0.25">
      <c r="D84" s="3"/>
      <c r="E84" s="3">
        <f t="shared" ref="E84:G84" si="60">E77-E82</f>
        <v>18.8416</v>
      </c>
      <c r="F84" s="3">
        <f t="shared" si="60"/>
        <v>46.501087499999997</v>
      </c>
      <c r="G84" s="3">
        <f t="shared" si="60"/>
        <v>57.398614981004712</v>
      </c>
    </row>
    <row r="85" spans="4:7" x14ac:dyDescent="0.25">
      <c r="D85" s="23"/>
      <c r="E85" s="23">
        <v>1</v>
      </c>
      <c r="F85" s="23">
        <v>1</v>
      </c>
      <c r="G85" s="23">
        <v>1</v>
      </c>
    </row>
    <row r="86" spans="4:7" x14ac:dyDescent="0.25">
      <c r="D86" s="23"/>
      <c r="E86" s="23">
        <f t="shared" ref="E86:G86" si="61">E79-E78</f>
        <v>2.875</v>
      </c>
      <c r="F86" s="23">
        <f t="shared" si="61"/>
        <v>7.875</v>
      </c>
      <c r="G86" s="23">
        <f t="shared" si="61"/>
        <v>12.875</v>
      </c>
    </row>
    <row r="87" spans="4:7" x14ac:dyDescent="0.25">
      <c r="D87" s="3"/>
      <c r="E87" s="3">
        <f t="shared" ref="E87:G87" si="62">E84*E$26*E85</f>
        <v>3.7683200000000001</v>
      </c>
      <c r="F87" s="3">
        <f t="shared" si="62"/>
        <v>4.6501087500000002</v>
      </c>
      <c r="G87" s="3">
        <f t="shared" si="62"/>
        <v>4.3048961235753538</v>
      </c>
    </row>
    <row r="88" spans="4:7" x14ac:dyDescent="0.25">
      <c r="D88" s="3"/>
      <c r="E88" s="3">
        <f t="shared" ref="E88:G88" si="63">E84/E86*E85</f>
        <v>6.5536000000000003</v>
      </c>
      <c r="F88" s="3">
        <f t="shared" si="63"/>
        <v>5.9048999999999996</v>
      </c>
      <c r="G88" s="3">
        <f t="shared" si="63"/>
        <v>4.4581448528935699</v>
      </c>
    </row>
    <row r="89" spans="4:7" x14ac:dyDescent="0.25">
      <c r="D89" s="3"/>
      <c r="E89" s="3">
        <f t="shared" ref="E89:G89" si="64">MAX(E87,E88)</f>
        <v>6.5536000000000003</v>
      </c>
      <c r="F89" s="3">
        <f t="shared" si="64"/>
        <v>5.9048999999999996</v>
      </c>
      <c r="G89" s="3">
        <f t="shared" si="64"/>
        <v>4.4581448528935699</v>
      </c>
    </row>
    <row r="90" spans="4:7" s="6" customFormat="1" x14ac:dyDescent="0.25">
      <c r="E90" s="6">
        <f t="shared" ref="E90:G90" si="65">E83+1</f>
        <v>10</v>
      </c>
      <c r="F90" s="6">
        <f t="shared" si="65"/>
        <v>10</v>
      </c>
      <c r="G90" s="6">
        <f t="shared" si="65"/>
        <v>10</v>
      </c>
    </row>
    <row r="91" spans="4:7" x14ac:dyDescent="0.25">
      <c r="D91" s="3"/>
      <c r="E91" s="3">
        <f t="shared" ref="E91:G91" si="66">E84-E89</f>
        <v>12.288</v>
      </c>
      <c r="F91" s="3">
        <f t="shared" si="66"/>
        <v>40.596187499999999</v>
      </c>
      <c r="G91" s="3">
        <f t="shared" si="66"/>
        <v>52.940470128111144</v>
      </c>
    </row>
    <row r="92" spans="4:7" x14ac:dyDescent="0.25">
      <c r="D92" s="23"/>
      <c r="E92" s="23">
        <v>1</v>
      </c>
      <c r="F92" s="23">
        <v>1</v>
      </c>
      <c r="G92" s="23">
        <v>1</v>
      </c>
    </row>
    <row r="93" spans="4:7" x14ac:dyDescent="0.25">
      <c r="D93" s="23"/>
      <c r="E93" s="23">
        <f t="shared" ref="E93:G93" si="67">E86-E85</f>
        <v>1.875</v>
      </c>
      <c r="F93" s="23">
        <f t="shared" si="67"/>
        <v>6.875</v>
      </c>
      <c r="G93" s="23">
        <f t="shared" si="67"/>
        <v>11.875</v>
      </c>
    </row>
    <row r="94" spans="4:7" x14ac:dyDescent="0.25">
      <c r="D94" s="3"/>
      <c r="E94" s="3">
        <f t="shared" ref="E94:G94" si="68">E91*E$26*E92</f>
        <v>2.4576000000000002</v>
      </c>
      <c r="F94" s="3">
        <f t="shared" si="68"/>
        <v>4.0596187500000003</v>
      </c>
      <c r="G94" s="3">
        <f t="shared" si="68"/>
        <v>3.9705352596083365</v>
      </c>
    </row>
    <row r="95" spans="4:7" x14ac:dyDescent="0.25">
      <c r="D95" s="3"/>
      <c r="E95" s="3">
        <f t="shared" ref="E95:G95" si="69">E91/E93*E92</f>
        <v>6.5536000000000003</v>
      </c>
      <c r="F95" s="3">
        <f t="shared" si="69"/>
        <v>5.9048999999999996</v>
      </c>
      <c r="G95" s="3">
        <f t="shared" si="69"/>
        <v>4.4581448528935699</v>
      </c>
    </row>
    <row r="96" spans="4:7" x14ac:dyDescent="0.25">
      <c r="D96" s="3"/>
      <c r="E96" s="3">
        <f t="shared" ref="E96:G96" si="70">MAX(E94,E95)</f>
        <v>6.5536000000000003</v>
      </c>
      <c r="F96" s="3">
        <f t="shared" si="70"/>
        <v>5.9048999999999996</v>
      </c>
      <c r="G96" s="3">
        <f t="shared" si="70"/>
        <v>4.4581448528935699</v>
      </c>
    </row>
    <row r="97" spans="4:7" s="6" customFormat="1" x14ac:dyDescent="0.25">
      <c r="E97" s="6">
        <f t="shared" ref="E97:G97" si="71">E90+1</f>
        <v>11</v>
      </c>
      <c r="F97" s="6">
        <f t="shared" si="71"/>
        <v>11</v>
      </c>
      <c r="G97" s="6">
        <f t="shared" si="71"/>
        <v>11</v>
      </c>
    </row>
    <row r="98" spans="4:7" x14ac:dyDescent="0.25">
      <c r="D98" s="3"/>
      <c r="E98" s="3">
        <f t="shared" ref="E98:G98" si="72">E91-E96</f>
        <v>5.7343999999999999</v>
      </c>
      <c r="F98" s="3">
        <f t="shared" si="72"/>
        <v>34.691287500000001</v>
      </c>
      <c r="G98" s="3">
        <f t="shared" si="72"/>
        <v>48.482325275217576</v>
      </c>
    </row>
    <row r="99" spans="4:7" x14ac:dyDescent="0.25">
      <c r="D99" s="23"/>
      <c r="E99" s="23">
        <v>0.875</v>
      </c>
      <c r="F99" s="23">
        <v>1</v>
      </c>
      <c r="G99" s="23">
        <v>1</v>
      </c>
    </row>
    <row r="100" spans="4:7" x14ac:dyDescent="0.25">
      <c r="D100" s="23"/>
      <c r="E100" s="23">
        <f t="shared" ref="E100:G100" si="73">E93-E92</f>
        <v>0.875</v>
      </c>
      <c r="F100" s="23">
        <f t="shared" si="73"/>
        <v>5.875</v>
      </c>
      <c r="G100" s="23">
        <f t="shared" si="73"/>
        <v>10.875</v>
      </c>
    </row>
    <row r="101" spans="4:7" x14ac:dyDescent="0.25">
      <c r="D101" s="3"/>
      <c r="E101" s="3">
        <f t="shared" ref="E101:G101" si="74">E98*E$26*E99</f>
        <v>1.0035200000000002</v>
      </c>
      <c r="F101" s="3">
        <f t="shared" si="74"/>
        <v>3.4691287500000003</v>
      </c>
      <c r="G101" s="3">
        <f t="shared" si="74"/>
        <v>3.6361743956413188</v>
      </c>
    </row>
    <row r="102" spans="4:7" x14ac:dyDescent="0.25">
      <c r="D102" s="3"/>
      <c r="E102" s="3">
        <f t="shared" ref="E102:G102" si="75">E98/E100*E99</f>
        <v>5.7343999999999999</v>
      </c>
      <c r="F102" s="3">
        <f t="shared" si="75"/>
        <v>5.9049000000000005</v>
      </c>
      <c r="G102" s="3">
        <f t="shared" si="75"/>
        <v>4.4581448528935699</v>
      </c>
    </row>
    <row r="103" spans="4:7" x14ac:dyDescent="0.25">
      <c r="D103" s="3"/>
      <c r="E103" s="3">
        <f t="shared" ref="E103:G103" si="76">MAX(E101,E102)</f>
        <v>5.7343999999999999</v>
      </c>
      <c r="F103" s="3">
        <f t="shared" si="76"/>
        <v>5.9049000000000005</v>
      </c>
      <c r="G103" s="3">
        <f t="shared" si="76"/>
        <v>4.4581448528935699</v>
      </c>
    </row>
    <row r="104" spans="4:7" s="6" customFormat="1" x14ac:dyDescent="0.25">
      <c r="F104" s="6">
        <f t="shared" ref="F104:G104" si="77">F97+1</f>
        <v>12</v>
      </c>
      <c r="G104" s="6">
        <f t="shared" si="77"/>
        <v>12</v>
      </c>
    </row>
    <row r="105" spans="4:7" x14ac:dyDescent="0.25">
      <c r="D105" s="3"/>
      <c r="E105" s="3"/>
      <c r="F105" s="3">
        <f t="shared" ref="F105:G105" si="78">F98-F103</f>
        <v>28.7863875</v>
      </c>
      <c r="G105" s="3">
        <f t="shared" si="78"/>
        <v>44.024180422324008</v>
      </c>
    </row>
    <row r="106" spans="4:7" x14ac:dyDescent="0.25">
      <c r="D106" s="23"/>
      <c r="E106" s="23"/>
      <c r="F106" s="23">
        <v>1</v>
      </c>
      <c r="G106" s="23">
        <v>1</v>
      </c>
    </row>
    <row r="107" spans="4:7" x14ac:dyDescent="0.25">
      <c r="D107" s="23"/>
      <c r="E107" s="23"/>
      <c r="F107" s="23">
        <f t="shared" ref="F107:G107" si="79">F100-F99</f>
        <v>4.875</v>
      </c>
      <c r="G107" s="23">
        <f t="shared" si="79"/>
        <v>9.875</v>
      </c>
    </row>
    <row r="108" spans="4:7" x14ac:dyDescent="0.25">
      <c r="D108" s="3"/>
      <c r="E108" s="3"/>
      <c r="F108" s="3">
        <f t="shared" ref="F108:G108" si="80">F105*F$26*F106</f>
        <v>2.8786387500000004</v>
      </c>
      <c r="G108" s="3">
        <f t="shared" si="80"/>
        <v>3.3018135316743011</v>
      </c>
    </row>
    <row r="109" spans="4:7" x14ac:dyDescent="0.25">
      <c r="D109" s="3"/>
      <c r="E109" s="3"/>
      <c r="F109" s="3">
        <f t="shared" ref="F109:G109" si="81">F105/F107*F106</f>
        <v>5.9048999999999996</v>
      </c>
      <c r="G109" s="3">
        <f t="shared" si="81"/>
        <v>4.4581448528935708</v>
      </c>
    </row>
    <row r="110" spans="4:7" x14ac:dyDescent="0.25">
      <c r="D110" s="3"/>
      <c r="E110" s="3"/>
      <c r="F110" s="3">
        <f t="shared" ref="F110:G110" si="82">MAX(F108,F109)</f>
        <v>5.9048999999999996</v>
      </c>
      <c r="G110" s="3">
        <f t="shared" si="82"/>
        <v>4.4581448528935708</v>
      </c>
    </row>
    <row r="111" spans="4:7" s="6" customFormat="1" x14ac:dyDescent="0.25">
      <c r="F111" s="6">
        <f t="shared" ref="F111:G111" si="83">F104+1</f>
        <v>13</v>
      </c>
      <c r="G111" s="6">
        <f t="shared" si="83"/>
        <v>13</v>
      </c>
    </row>
    <row r="112" spans="4:7" x14ac:dyDescent="0.25">
      <c r="D112" s="3"/>
      <c r="E112" s="3"/>
      <c r="F112" s="3">
        <f t="shared" ref="F112:G112" si="84">F105-F110</f>
        <v>22.881487499999999</v>
      </c>
      <c r="G112" s="3">
        <f t="shared" si="84"/>
        <v>39.56603556943044</v>
      </c>
    </row>
    <row r="113" spans="4:7" x14ac:dyDescent="0.25">
      <c r="D113" s="23"/>
      <c r="E113" s="23"/>
      <c r="F113" s="23">
        <v>1</v>
      </c>
      <c r="G113" s="23">
        <v>1</v>
      </c>
    </row>
    <row r="114" spans="4:7" x14ac:dyDescent="0.25">
      <c r="D114" s="23"/>
      <c r="E114" s="23"/>
      <c r="F114" s="23">
        <f t="shared" ref="F114:G114" si="85">F107-F106</f>
        <v>3.875</v>
      </c>
      <c r="G114" s="23">
        <f t="shared" si="85"/>
        <v>8.875</v>
      </c>
    </row>
    <row r="115" spans="4:7" x14ac:dyDescent="0.25">
      <c r="D115" s="3"/>
      <c r="E115" s="3"/>
      <c r="F115" s="3">
        <f t="shared" ref="F115:G115" si="86">F112*F$26*F113</f>
        <v>2.28814875</v>
      </c>
      <c r="G115" s="3">
        <f t="shared" si="86"/>
        <v>2.9674526677072834</v>
      </c>
    </row>
    <row r="116" spans="4:7" x14ac:dyDescent="0.25">
      <c r="D116" s="3"/>
      <c r="E116" s="3"/>
      <c r="F116" s="3">
        <f t="shared" ref="F116:G116" si="87">F112/F114*F113</f>
        <v>5.9048999999999996</v>
      </c>
      <c r="G116" s="3">
        <f t="shared" si="87"/>
        <v>4.4581448528935708</v>
      </c>
    </row>
    <row r="117" spans="4:7" x14ac:dyDescent="0.25">
      <c r="D117" s="3"/>
      <c r="E117" s="3"/>
      <c r="F117" s="3">
        <f t="shared" ref="F117:G117" si="88">MAX(F115,F116)</f>
        <v>5.9048999999999996</v>
      </c>
      <c r="G117" s="3">
        <f t="shared" si="88"/>
        <v>4.4581448528935708</v>
      </c>
    </row>
    <row r="118" spans="4:7" s="6" customFormat="1" x14ac:dyDescent="0.25">
      <c r="F118" s="6">
        <f t="shared" ref="F118:G118" si="89">F111+1</f>
        <v>14</v>
      </c>
      <c r="G118" s="6">
        <f t="shared" si="89"/>
        <v>14</v>
      </c>
    </row>
    <row r="119" spans="4:7" x14ac:dyDescent="0.25">
      <c r="D119" s="3"/>
      <c r="E119" s="3"/>
      <c r="F119" s="3">
        <f t="shared" ref="F119:G119" si="90">F112-F117</f>
        <v>16.976587500000001</v>
      </c>
      <c r="G119" s="3">
        <f t="shared" si="90"/>
        <v>35.107890716536872</v>
      </c>
    </row>
    <row r="120" spans="4:7" x14ac:dyDescent="0.25">
      <c r="D120" s="23"/>
      <c r="E120" s="23"/>
      <c r="F120" s="23">
        <v>1</v>
      </c>
      <c r="G120" s="23">
        <v>1</v>
      </c>
    </row>
    <row r="121" spans="4:7" x14ac:dyDescent="0.25">
      <c r="D121" s="23"/>
      <c r="E121" s="23"/>
      <c r="F121" s="23">
        <f t="shared" ref="F121:G121" si="91">F114-F113</f>
        <v>2.875</v>
      </c>
      <c r="G121" s="23">
        <f t="shared" si="91"/>
        <v>7.875</v>
      </c>
    </row>
    <row r="122" spans="4:7" x14ac:dyDescent="0.25">
      <c r="D122" s="3"/>
      <c r="E122" s="3"/>
      <c r="F122" s="3">
        <f t="shared" ref="F122:G122" si="92">F119*F$26*F120</f>
        <v>1.6976587500000002</v>
      </c>
      <c r="G122" s="3">
        <f t="shared" si="92"/>
        <v>2.6330918037402657</v>
      </c>
    </row>
    <row r="123" spans="4:7" x14ac:dyDescent="0.25">
      <c r="D123" s="3"/>
      <c r="E123" s="3"/>
      <c r="F123" s="3">
        <f t="shared" ref="F123:G123" si="93">F119/F121*F120</f>
        <v>5.9049000000000005</v>
      </c>
      <c r="G123" s="3">
        <f t="shared" si="93"/>
        <v>4.4581448528935708</v>
      </c>
    </row>
    <row r="124" spans="4:7" x14ac:dyDescent="0.25">
      <c r="D124" s="3"/>
      <c r="E124" s="3"/>
      <c r="F124" s="3">
        <f t="shared" ref="F124:G124" si="94">MAX(F122,F123)</f>
        <v>5.9049000000000005</v>
      </c>
      <c r="G124" s="3">
        <f t="shared" si="94"/>
        <v>4.4581448528935708</v>
      </c>
    </row>
    <row r="125" spans="4:7" s="6" customFormat="1" x14ac:dyDescent="0.25">
      <c r="F125" s="6">
        <f t="shared" ref="F125:G125" si="95">F118+1</f>
        <v>15</v>
      </c>
      <c r="G125" s="6">
        <f t="shared" si="95"/>
        <v>15</v>
      </c>
    </row>
    <row r="126" spans="4:7" x14ac:dyDescent="0.25">
      <c r="D126" s="3"/>
      <c r="E126" s="3"/>
      <c r="F126" s="3">
        <f t="shared" ref="F126:G126" si="96">F119-F124</f>
        <v>11.071687499999999</v>
      </c>
      <c r="G126" s="3">
        <f t="shared" si="96"/>
        <v>30.6497458636433</v>
      </c>
    </row>
    <row r="127" spans="4:7" x14ac:dyDescent="0.25">
      <c r="D127" s="23"/>
      <c r="E127" s="23"/>
      <c r="F127" s="23">
        <v>1</v>
      </c>
      <c r="G127" s="23">
        <v>1</v>
      </c>
    </row>
    <row r="128" spans="4:7" x14ac:dyDescent="0.25">
      <c r="D128" s="23"/>
      <c r="E128" s="23"/>
      <c r="F128" s="23">
        <f t="shared" ref="F128:G128" si="97">F121-F120</f>
        <v>1.875</v>
      </c>
      <c r="G128" s="23">
        <f t="shared" si="97"/>
        <v>6.875</v>
      </c>
    </row>
    <row r="129" spans="4:7" x14ac:dyDescent="0.25">
      <c r="D129" s="3"/>
      <c r="E129" s="3"/>
      <c r="F129" s="3">
        <f t="shared" ref="F129:G129" si="98">F126*F$26*F127</f>
        <v>1.10716875</v>
      </c>
      <c r="G129" s="3">
        <f t="shared" si="98"/>
        <v>2.298730939773248</v>
      </c>
    </row>
    <row r="130" spans="4:7" x14ac:dyDescent="0.25">
      <c r="D130" s="3"/>
      <c r="E130" s="3"/>
      <c r="F130" s="3">
        <f t="shared" ref="F130:G130" si="99">F126/F128*F127</f>
        <v>5.9048999999999996</v>
      </c>
      <c r="G130" s="3">
        <f t="shared" si="99"/>
        <v>4.4581448528935708</v>
      </c>
    </row>
    <row r="131" spans="4:7" x14ac:dyDescent="0.25">
      <c r="D131" s="3"/>
      <c r="E131" s="3"/>
      <c r="F131" s="3">
        <f t="shared" ref="F131:G131" si="100">MAX(F129,F130)</f>
        <v>5.9048999999999996</v>
      </c>
      <c r="G131" s="3">
        <f t="shared" si="100"/>
        <v>4.4581448528935708</v>
      </c>
    </row>
    <row r="132" spans="4:7" s="6" customFormat="1" x14ac:dyDescent="0.25">
      <c r="F132" s="6">
        <f t="shared" ref="F132:G132" si="101">F125+1</f>
        <v>16</v>
      </c>
      <c r="G132" s="6">
        <f t="shared" si="101"/>
        <v>16</v>
      </c>
    </row>
    <row r="133" spans="4:7" x14ac:dyDescent="0.25">
      <c r="D133" s="3"/>
      <c r="E133" s="3"/>
      <c r="F133" s="3">
        <f t="shared" ref="F133:G133" si="102">F126-F131</f>
        <v>5.1667874999999999</v>
      </c>
      <c r="G133" s="3">
        <f t="shared" si="102"/>
        <v>26.191601010749729</v>
      </c>
    </row>
    <row r="134" spans="4:7" x14ac:dyDescent="0.25">
      <c r="D134" s="23"/>
      <c r="E134" s="23"/>
      <c r="F134" s="23">
        <v>0.875</v>
      </c>
      <c r="G134" s="23">
        <v>1</v>
      </c>
    </row>
    <row r="135" spans="4:7" x14ac:dyDescent="0.25">
      <c r="D135" s="23"/>
      <c r="E135" s="23"/>
      <c r="F135" s="23">
        <f t="shared" ref="F135:G135" si="103">F128-F127</f>
        <v>0.875</v>
      </c>
      <c r="G135" s="23">
        <f t="shared" si="103"/>
        <v>5.875</v>
      </c>
    </row>
    <row r="136" spans="4:7" x14ac:dyDescent="0.25">
      <c r="D136" s="3"/>
      <c r="E136" s="3"/>
      <c r="F136" s="3">
        <f t="shared" ref="F136:G136" si="104">F133*F$26*F134</f>
        <v>0.45209390624999996</v>
      </c>
      <c r="G136" s="3">
        <f t="shared" si="104"/>
        <v>1.9643700758062299</v>
      </c>
    </row>
    <row r="137" spans="4:7" x14ac:dyDescent="0.25">
      <c r="D137" s="3"/>
      <c r="E137" s="3"/>
      <c r="F137" s="3">
        <f t="shared" ref="F137:G137" si="105">F133/F135*F134</f>
        <v>5.1667874999999999</v>
      </c>
      <c r="G137" s="3">
        <f t="shared" si="105"/>
        <v>4.4581448528935708</v>
      </c>
    </row>
    <row r="138" spans="4:7" x14ac:dyDescent="0.25">
      <c r="D138" s="3"/>
      <c r="E138" s="3"/>
      <c r="F138" s="3">
        <f t="shared" ref="F138:G138" si="106">MAX(F136,F137)</f>
        <v>5.1667874999999999</v>
      </c>
      <c r="G138" s="3">
        <f t="shared" si="106"/>
        <v>4.4581448528935708</v>
      </c>
    </row>
    <row r="139" spans="4:7" s="6" customFormat="1" x14ac:dyDescent="0.25">
      <c r="G139" s="6">
        <f t="shared" ref="G139" si="107">G132+1</f>
        <v>17</v>
      </c>
    </row>
    <row r="140" spans="4:7" x14ac:dyDescent="0.25">
      <c r="D140" s="3"/>
      <c r="E140" s="3"/>
      <c r="F140" s="3"/>
      <c r="G140" s="3">
        <f t="shared" ref="G140" si="108">G133-G138</f>
        <v>21.733456157856157</v>
      </c>
    </row>
    <row r="141" spans="4:7" x14ac:dyDescent="0.25">
      <c r="D141" s="23"/>
      <c r="E141" s="23"/>
      <c r="F141" s="23"/>
      <c r="G141" s="23">
        <v>1</v>
      </c>
    </row>
    <row r="142" spans="4:7" x14ac:dyDescent="0.25">
      <c r="D142" s="23"/>
      <c r="E142" s="23"/>
      <c r="F142" s="23"/>
      <c r="G142" s="23">
        <f t="shared" ref="G142" si="109">G135-G134</f>
        <v>4.875</v>
      </c>
    </row>
    <row r="143" spans="4:7" x14ac:dyDescent="0.25">
      <c r="D143" s="3"/>
      <c r="E143" s="3"/>
      <c r="F143" s="3"/>
      <c r="G143" s="3">
        <f t="shared" ref="G143" si="110">G140*G$26*G141</f>
        <v>1.630009211839212</v>
      </c>
    </row>
    <row r="144" spans="4:7" x14ac:dyDescent="0.25">
      <c r="D144" s="3"/>
      <c r="E144" s="3"/>
      <c r="F144" s="3"/>
      <c r="G144" s="3">
        <f t="shared" ref="G144" si="111">G140/G142*G141</f>
        <v>4.4581448528935708</v>
      </c>
    </row>
    <row r="145" spans="4:7" x14ac:dyDescent="0.25">
      <c r="D145" s="3"/>
      <c r="E145" s="3"/>
      <c r="F145" s="3"/>
      <c r="G145" s="3">
        <f t="shared" ref="G145" si="112">MAX(G143,G144)</f>
        <v>4.4581448528935708</v>
      </c>
    </row>
    <row r="146" spans="4:7" s="6" customFormat="1" x14ac:dyDescent="0.25">
      <c r="G146" s="6">
        <f t="shared" ref="G146" si="113">G139+1</f>
        <v>18</v>
      </c>
    </row>
    <row r="147" spans="4:7" x14ac:dyDescent="0.25">
      <c r="D147" s="3"/>
      <c r="E147" s="3"/>
      <c r="F147" s="3"/>
      <c r="G147" s="3">
        <f t="shared" ref="G147" si="114">G140-G145</f>
        <v>17.275311304962585</v>
      </c>
    </row>
    <row r="148" spans="4:7" x14ac:dyDescent="0.25">
      <c r="D148" s="23"/>
      <c r="E148" s="23"/>
      <c r="F148" s="23"/>
      <c r="G148" s="23">
        <v>1</v>
      </c>
    </row>
    <row r="149" spans="4:7" x14ac:dyDescent="0.25">
      <c r="D149" s="23"/>
      <c r="E149" s="23"/>
      <c r="F149" s="23"/>
      <c r="G149" s="23">
        <f t="shared" ref="G149" si="115">G142-G141</f>
        <v>3.875</v>
      </c>
    </row>
    <row r="150" spans="4:7" x14ac:dyDescent="0.25">
      <c r="D150" s="3"/>
      <c r="E150" s="3"/>
      <c r="F150" s="3"/>
      <c r="G150" s="3">
        <f t="shared" ref="G150" si="116">G147*G$26*G148</f>
        <v>1.2956483478721941</v>
      </c>
    </row>
    <row r="151" spans="4:7" x14ac:dyDescent="0.25">
      <c r="D151" s="3"/>
      <c r="E151" s="3"/>
      <c r="F151" s="3"/>
      <c r="G151" s="3">
        <f t="shared" ref="G151" si="117">G147/G149*G148</f>
        <v>4.4581448528935708</v>
      </c>
    </row>
    <row r="152" spans="4:7" x14ac:dyDescent="0.25">
      <c r="D152" s="3"/>
      <c r="E152" s="3"/>
      <c r="F152" s="3"/>
      <c r="G152" s="3">
        <f t="shared" ref="G152" si="118">MAX(G150,G151)</f>
        <v>4.4581448528935708</v>
      </c>
    </row>
    <row r="153" spans="4:7" s="6" customFormat="1" x14ac:dyDescent="0.25">
      <c r="G153" s="6">
        <f t="shared" ref="G153" si="119">G146+1</f>
        <v>19</v>
      </c>
    </row>
    <row r="154" spans="4:7" x14ac:dyDescent="0.25">
      <c r="D154" s="3"/>
      <c r="E154" s="3"/>
      <c r="F154" s="3"/>
      <c r="G154" s="3">
        <f t="shared" ref="G154" si="120">G147-G152</f>
        <v>12.817166452069014</v>
      </c>
    </row>
    <row r="155" spans="4:7" x14ac:dyDescent="0.25">
      <c r="D155" s="23"/>
      <c r="E155" s="23"/>
      <c r="F155" s="23"/>
      <c r="G155" s="23">
        <v>1</v>
      </c>
    </row>
    <row r="156" spans="4:7" x14ac:dyDescent="0.25">
      <c r="D156" s="23"/>
      <c r="E156" s="23"/>
      <c r="F156" s="23"/>
      <c r="G156" s="23">
        <f t="shared" ref="G156" si="121">G149-G148</f>
        <v>2.875</v>
      </c>
    </row>
    <row r="157" spans="4:7" x14ac:dyDescent="0.25">
      <c r="D157" s="3"/>
      <c r="E157" s="3"/>
      <c r="F157" s="3"/>
      <c r="G157" s="3">
        <f t="shared" ref="G157" si="122">G154*G$26*G155</f>
        <v>0.96128748390517615</v>
      </c>
    </row>
    <row r="158" spans="4:7" x14ac:dyDescent="0.25">
      <c r="D158" s="3"/>
      <c r="E158" s="3"/>
      <c r="F158" s="3"/>
      <c r="G158" s="3">
        <f t="shared" ref="G158" si="123">G154/G156*G155</f>
        <v>4.4581448528935699</v>
      </c>
    </row>
    <row r="159" spans="4:7" x14ac:dyDescent="0.25">
      <c r="D159" s="3"/>
      <c r="E159" s="3"/>
      <c r="F159" s="3"/>
      <c r="G159" s="3">
        <f t="shared" ref="G159" si="124">MAX(G157,G158)</f>
        <v>4.4581448528935699</v>
      </c>
    </row>
    <row r="160" spans="4:7" s="6" customFormat="1" x14ac:dyDescent="0.25">
      <c r="G160" s="6">
        <f t="shared" ref="G160" si="125">G153+1</f>
        <v>20</v>
      </c>
    </row>
    <row r="161" spans="4:7" x14ac:dyDescent="0.25">
      <c r="D161" s="3"/>
      <c r="E161" s="3"/>
      <c r="F161" s="3"/>
      <c r="G161" s="3">
        <f t="shared" ref="G161" si="126">G154-G159</f>
        <v>8.3590215991754437</v>
      </c>
    </row>
    <row r="162" spans="4:7" x14ac:dyDescent="0.25">
      <c r="D162" s="23"/>
      <c r="E162" s="23"/>
      <c r="F162" s="23"/>
      <c r="G162" s="23">
        <v>1</v>
      </c>
    </row>
    <row r="163" spans="4:7" x14ac:dyDescent="0.25">
      <c r="D163" s="23"/>
      <c r="E163" s="23"/>
      <c r="F163" s="23"/>
      <c r="G163" s="23">
        <f t="shared" ref="G163" si="127">G156-G155</f>
        <v>1.875</v>
      </c>
    </row>
    <row r="164" spans="4:7" x14ac:dyDescent="0.25">
      <c r="D164" s="3"/>
      <c r="E164" s="3"/>
      <c r="F164" s="3"/>
      <c r="G164" s="3">
        <f t="shared" ref="G164" si="128">G161*G$26*G162</f>
        <v>0.62692661993815835</v>
      </c>
    </row>
    <row r="165" spans="4:7" x14ac:dyDescent="0.25">
      <c r="D165" s="3"/>
      <c r="E165" s="3"/>
      <c r="F165" s="3"/>
      <c r="G165" s="3">
        <f t="shared" ref="G165" si="129">G161/G163*G162</f>
        <v>4.4581448528935699</v>
      </c>
    </row>
    <row r="166" spans="4:7" x14ac:dyDescent="0.25">
      <c r="D166" s="3"/>
      <c r="E166" s="3"/>
      <c r="F166" s="3"/>
      <c r="G166" s="3">
        <f t="shared" ref="G166" si="130">MAX(G164,G165)</f>
        <v>4.4581448528935699</v>
      </c>
    </row>
    <row r="167" spans="4:7" s="6" customFormat="1" x14ac:dyDescent="0.25">
      <c r="G167" s="6">
        <f t="shared" ref="G167" si="131">G160+1</f>
        <v>21</v>
      </c>
    </row>
    <row r="168" spans="4:7" x14ac:dyDescent="0.25">
      <c r="D168" s="3"/>
      <c r="E168" s="3"/>
      <c r="F168" s="3"/>
      <c r="G168" s="3">
        <f t="shared" ref="G168" si="132">G161-G166</f>
        <v>3.9008767462818739</v>
      </c>
    </row>
    <row r="169" spans="4:7" x14ac:dyDescent="0.25">
      <c r="D169" s="23"/>
      <c r="E169" s="23"/>
      <c r="F169" s="23"/>
      <c r="G169" s="23">
        <v>0.875</v>
      </c>
    </row>
    <row r="170" spans="4:7" x14ac:dyDescent="0.25">
      <c r="D170" s="23"/>
      <c r="E170" s="23"/>
      <c r="F170" s="23"/>
      <c r="G170" s="23">
        <f t="shared" ref="G170" si="133">G163-G162</f>
        <v>0.875</v>
      </c>
    </row>
    <row r="171" spans="4:7" x14ac:dyDescent="0.25">
      <c r="D171" s="3"/>
      <c r="E171" s="3"/>
      <c r="F171" s="3"/>
      <c r="G171" s="3">
        <f t="shared" ref="G171" si="134">G168*G$26*G169</f>
        <v>0.25599503647474803</v>
      </c>
    </row>
    <row r="172" spans="4:7" x14ac:dyDescent="0.25">
      <c r="D172" s="16"/>
      <c r="E172" s="16"/>
      <c r="F172" s="16"/>
      <c r="G172" s="16">
        <f t="shared" ref="G172" si="135">G168/G170*G169</f>
        <v>3.9008767462818739</v>
      </c>
    </row>
    <row r="173" spans="4:7" x14ac:dyDescent="0.25">
      <c r="D173" s="16"/>
      <c r="E173" s="16"/>
      <c r="F173" s="16"/>
      <c r="G173" s="16">
        <f t="shared" ref="G173" si="136">MAX(G171,G172)</f>
        <v>3.9008767462818739</v>
      </c>
    </row>
    <row r="174" spans="4:7" x14ac:dyDescent="0.25">
      <c r="D174" s="8"/>
      <c r="E174" s="8"/>
      <c r="F174" s="8"/>
      <c r="G174" s="8"/>
    </row>
    <row r="175" spans="4:7" x14ac:dyDescent="0.25">
      <c r="D175" s="16"/>
      <c r="E175" s="16"/>
      <c r="F175" s="16"/>
      <c r="G175" s="16"/>
    </row>
    <row r="176" spans="4:7" x14ac:dyDescent="0.25">
      <c r="D176" s="23"/>
      <c r="E176" s="23"/>
      <c r="F176" s="23"/>
      <c r="G176" s="23"/>
    </row>
    <row r="177" spans="4:7" x14ac:dyDescent="0.25">
      <c r="D177" s="23"/>
      <c r="E177" s="23"/>
      <c r="F177" s="23"/>
      <c r="G177" s="23"/>
    </row>
    <row r="178" spans="4:7" x14ac:dyDescent="0.25">
      <c r="D178" s="3"/>
      <c r="E178" s="3"/>
      <c r="F178" s="3"/>
      <c r="G178" s="3"/>
    </row>
    <row r="179" spans="4:7" x14ac:dyDescent="0.25">
      <c r="D179" s="3"/>
      <c r="E179" s="3"/>
      <c r="F179" s="3"/>
      <c r="G179" s="3"/>
    </row>
    <row r="180" spans="4:7" x14ac:dyDescent="0.25">
      <c r="D180" s="3"/>
      <c r="E180" s="3"/>
      <c r="F180" s="3"/>
      <c r="G180"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workbookViewId="0"/>
  </sheetViews>
  <sheetFormatPr defaultRowHeight="15" x14ac:dyDescent="0.25"/>
  <cols>
    <col min="1" max="1" width="38" customWidth="1"/>
  </cols>
  <sheetData>
    <row r="1" spans="1:15" x14ac:dyDescent="0.25">
      <c r="A1" t="s">
        <v>49</v>
      </c>
    </row>
    <row r="2" spans="1:15" x14ac:dyDescent="0.25">
      <c r="A2" s="1" t="s">
        <v>46</v>
      </c>
      <c r="B2">
        <v>2.5</v>
      </c>
      <c r="C2">
        <v>3</v>
      </c>
      <c r="D2">
        <v>3.5</v>
      </c>
      <c r="E2">
        <v>4</v>
      </c>
      <c r="F2">
        <v>5</v>
      </c>
      <c r="G2">
        <v>6</v>
      </c>
      <c r="H2">
        <v>6.5</v>
      </c>
      <c r="I2">
        <v>7</v>
      </c>
      <c r="J2">
        <v>7.5</v>
      </c>
      <c r="K2">
        <v>8</v>
      </c>
      <c r="L2">
        <v>8.5</v>
      </c>
      <c r="M2">
        <v>9</v>
      </c>
      <c r="N2">
        <v>9.5</v>
      </c>
      <c r="O2">
        <v>10</v>
      </c>
    </row>
    <row r="3" spans="1:15" x14ac:dyDescent="0.25">
      <c r="A3" s="1">
        <v>1</v>
      </c>
      <c r="B3" s="3">
        <f>B33</f>
        <v>30.000000000000004</v>
      </c>
      <c r="C3" s="3">
        <f t="shared" ref="C3:G3" si="0">C33</f>
        <v>25</v>
      </c>
      <c r="D3" s="3">
        <f t="shared" si="0"/>
        <v>21.428571428571427</v>
      </c>
      <c r="E3" s="3">
        <f t="shared" si="0"/>
        <v>18.75</v>
      </c>
      <c r="F3" s="3">
        <f t="shared" si="0"/>
        <v>15.000000000000002</v>
      </c>
      <c r="G3" s="3">
        <f t="shared" si="0"/>
        <v>12.5</v>
      </c>
      <c r="H3" s="3">
        <f t="shared" ref="H3:J3" si="1">H33</f>
        <v>11.538461538461538</v>
      </c>
      <c r="I3" s="3">
        <f t="shared" si="1"/>
        <v>10.714285714285714</v>
      </c>
      <c r="J3" s="3">
        <f t="shared" si="1"/>
        <v>10</v>
      </c>
      <c r="K3" s="3">
        <f t="shared" ref="K3:O3" si="2">K33</f>
        <v>9.375</v>
      </c>
      <c r="L3" s="3">
        <f t="shared" si="2"/>
        <v>8.8235294117647047</v>
      </c>
      <c r="M3" s="3">
        <f t="shared" si="2"/>
        <v>8.3333333333333321</v>
      </c>
      <c r="N3" s="3">
        <f t="shared" si="2"/>
        <v>7.8947368421052628</v>
      </c>
      <c r="O3" s="3">
        <f t="shared" si="2"/>
        <v>7.5000000000000009</v>
      </c>
    </row>
    <row r="4" spans="1:15" x14ac:dyDescent="0.25">
      <c r="A4" s="1">
        <f>A3+1</f>
        <v>2</v>
      </c>
      <c r="B4" s="3">
        <f>B40</f>
        <v>42.000000000000007</v>
      </c>
      <c r="C4" s="3">
        <f t="shared" ref="C4:G4" si="3">C40</f>
        <v>37.5</v>
      </c>
      <c r="D4" s="3">
        <f t="shared" si="3"/>
        <v>33.673469387755098</v>
      </c>
      <c r="E4" s="3">
        <f t="shared" si="3"/>
        <v>30.46875</v>
      </c>
      <c r="F4" s="3">
        <f t="shared" si="3"/>
        <v>25.500000000000004</v>
      </c>
      <c r="G4" s="3">
        <f t="shared" si="3"/>
        <v>21.875</v>
      </c>
      <c r="H4" s="3">
        <f t="shared" ref="H4:J4" si="4">H40</f>
        <v>20.414201183431956</v>
      </c>
      <c r="I4" s="3">
        <f t="shared" si="4"/>
        <v>19.132653061224492</v>
      </c>
      <c r="J4" s="3">
        <f t="shared" si="4"/>
        <v>18</v>
      </c>
      <c r="K4" s="3">
        <f t="shared" ref="K4:O4" si="5">K40</f>
        <v>16.9921875</v>
      </c>
      <c r="L4" s="3">
        <f t="shared" si="5"/>
        <v>16.089965397923873</v>
      </c>
      <c r="M4" s="3">
        <f t="shared" si="5"/>
        <v>15.277777777777779</v>
      </c>
      <c r="N4" s="3">
        <f t="shared" si="5"/>
        <v>14.542936288088642</v>
      </c>
      <c r="O4" s="3">
        <f t="shared" si="5"/>
        <v>13.875000000000002</v>
      </c>
    </row>
    <row r="5" spans="1:15" x14ac:dyDescent="0.25">
      <c r="A5" s="1">
        <f t="shared" ref="A5:A23" si="6">A4+1</f>
        <v>3</v>
      </c>
      <c r="B5" s="3">
        <f>B47</f>
        <v>27.999999999999993</v>
      </c>
      <c r="C5" s="3">
        <f t="shared" ref="C5:G5" si="7">C47</f>
        <v>25</v>
      </c>
      <c r="D5" s="3">
        <f t="shared" si="7"/>
        <v>22.448979591836736</v>
      </c>
      <c r="E5" s="3">
        <f t="shared" si="7"/>
        <v>20.3125</v>
      </c>
      <c r="F5" s="3">
        <f t="shared" si="7"/>
        <v>17.850000000000001</v>
      </c>
      <c r="G5" s="3">
        <f t="shared" si="7"/>
        <v>16.40625</v>
      </c>
      <c r="H5" s="3">
        <f t="shared" ref="H5:J5" si="8">H47</f>
        <v>15.703231679563041</v>
      </c>
      <c r="I5" s="3">
        <f t="shared" si="8"/>
        <v>15.032798833819243</v>
      </c>
      <c r="J5" s="3">
        <f t="shared" si="8"/>
        <v>14.4</v>
      </c>
      <c r="K5" s="3">
        <f t="shared" ref="K5:O5" si="9">K47</f>
        <v>13.80615234375</v>
      </c>
      <c r="L5" s="3">
        <f t="shared" si="9"/>
        <v>13.250559739466718</v>
      </c>
      <c r="M5" s="3">
        <f t="shared" si="9"/>
        <v>12.731481481481481</v>
      </c>
      <c r="N5" s="3">
        <f t="shared" si="9"/>
        <v>12.246683189969383</v>
      </c>
      <c r="O5" s="3">
        <f t="shared" si="9"/>
        <v>11.793750000000001</v>
      </c>
    </row>
    <row r="6" spans="1:15" x14ac:dyDescent="0.25">
      <c r="A6" s="1">
        <f t="shared" si="6"/>
        <v>4</v>
      </c>
      <c r="B6" s="3"/>
      <c r="C6" s="3">
        <f t="shared" ref="C6:G6" si="10">C54</f>
        <v>12.5</v>
      </c>
      <c r="D6" s="3">
        <f t="shared" si="10"/>
        <v>22.448979591836736</v>
      </c>
      <c r="E6" s="3">
        <f t="shared" si="10"/>
        <v>20.3125</v>
      </c>
      <c r="F6" s="3">
        <f t="shared" si="10"/>
        <v>16.66</v>
      </c>
      <c r="G6" s="3">
        <f t="shared" si="10"/>
        <v>14.0625</v>
      </c>
      <c r="H6" s="3">
        <f t="shared" ref="H6:J6" si="11">H54</f>
        <v>13.086026399635868</v>
      </c>
      <c r="I6" s="3">
        <f t="shared" si="11"/>
        <v>12.248947197926791</v>
      </c>
      <c r="J6" s="3">
        <f t="shared" si="11"/>
        <v>11.520000000000001</v>
      </c>
      <c r="K6" s="3">
        <f t="shared" ref="K6:O6" si="12">K54</f>
        <v>11.217498779296875</v>
      </c>
      <c r="L6" s="3">
        <f t="shared" si="12"/>
        <v>10.912225667796122</v>
      </c>
      <c r="M6" s="3">
        <f t="shared" si="12"/>
        <v>10.609567901234566</v>
      </c>
      <c r="N6" s="3">
        <f t="shared" si="12"/>
        <v>10.312996370500533</v>
      </c>
      <c r="O6" s="3">
        <f t="shared" si="12"/>
        <v>10.024687500000001</v>
      </c>
    </row>
    <row r="7" spans="1:15" x14ac:dyDescent="0.25">
      <c r="A7" s="1">
        <f t="shared" si="6"/>
        <v>5</v>
      </c>
      <c r="B7" s="3"/>
      <c r="C7" s="3"/>
      <c r="D7" s="3"/>
      <c r="E7" s="3">
        <f t="shared" ref="E7:F7" si="13">E61</f>
        <v>10.15625</v>
      </c>
      <c r="F7" s="3">
        <f t="shared" si="13"/>
        <v>16.66</v>
      </c>
      <c r="G7" s="3">
        <f>G61</f>
        <v>14.0625</v>
      </c>
      <c r="H7" s="3">
        <f t="shared" ref="H7:J7" si="14">H61</f>
        <v>13.086026399635868</v>
      </c>
      <c r="I7" s="3">
        <f t="shared" si="14"/>
        <v>12.248947197926793</v>
      </c>
      <c r="J7" s="3">
        <f t="shared" si="14"/>
        <v>11.52</v>
      </c>
      <c r="K7" s="3">
        <f t="shared" ref="K7:O7" si="15">K61</f>
        <v>10.802035861545139</v>
      </c>
      <c r="L7" s="3">
        <f t="shared" si="15"/>
        <v>10.184743956609715</v>
      </c>
      <c r="M7" s="3">
        <f t="shared" si="15"/>
        <v>9.6450617283950617</v>
      </c>
      <c r="N7" s="3">
        <f t="shared" si="15"/>
        <v>9.1671078848893632</v>
      </c>
      <c r="O7" s="3">
        <f t="shared" si="15"/>
        <v>8.7394711538461536</v>
      </c>
    </row>
    <row r="8" spans="1:15" x14ac:dyDescent="0.25">
      <c r="A8" s="1">
        <f t="shared" si="6"/>
        <v>6</v>
      </c>
      <c r="B8" s="3"/>
      <c r="C8" s="3"/>
      <c r="D8" s="3"/>
      <c r="E8" s="3"/>
      <c r="F8" s="3">
        <f t="shared" ref="F8" si="16">F68</f>
        <v>8.3299999999999983</v>
      </c>
      <c r="G8" s="3">
        <f>G68</f>
        <v>14.0625</v>
      </c>
      <c r="H8" s="3">
        <f t="shared" ref="H8:J8" si="17">H68</f>
        <v>13.086026399635866</v>
      </c>
      <c r="I8" s="3">
        <f t="shared" si="17"/>
        <v>12.248947197926793</v>
      </c>
      <c r="J8" s="3">
        <f t="shared" si="17"/>
        <v>11.520000000000001</v>
      </c>
      <c r="K8" s="3">
        <f t="shared" ref="K8:O8" si="18">K68</f>
        <v>10.802035861545139</v>
      </c>
      <c r="L8" s="3">
        <f t="shared" si="18"/>
        <v>10.184743956609715</v>
      </c>
      <c r="M8" s="3">
        <f t="shared" si="18"/>
        <v>9.6450617283950599</v>
      </c>
      <c r="N8" s="3">
        <f t="shared" si="18"/>
        <v>9.1671078848893632</v>
      </c>
      <c r="O8" s="3">
        <f t="shared" si="18"/>
        <v>8.7394711538461536</v>
      </c>
    </row>
    <row r="9" spans="1:15" x14ac:dyDescent="0.25">
      <c r="A9" s="1">
        <f t="shared" si="6"/>
        <v>7</v>
      </c>
      <c r="B9" s="3"/>
      <c r="C9" s="3"/>
      <c r="D9" s="3"/>
      <c r="E9" s="3"/>
      <c r="F9" s="3"/>
      <c r="G9" s="3">
        <f>G75</f>
        <v>7.03125</v>
      </c>
      <c r="H9" s="3">
        <f t="shared" ref="H9:J9" si="19">H75</f>
        <v>13.086026399635866</v>
      </c>
      <c r="I9" s="3">
        <f t="shared" si="19"/>
        <v>12.248947197926791</v>
      </c>
      <c r="J9" s="3">
        <f t="shared" si="19"/>
        <v>11.52</v>
      </c>
      <c r="K9" s="3">
        <f t="shared" ref="K9:O9" si="20">K75</f>
        <v>10.802035861545139</v>
      </c>
      <c r="L9" s="3">
        <f t="shared" si="20"/>
        <v>10.184743956609715</v>
      </c>
      <c r="M9" s="3">
        <f t="shared" si="20"/>
        <v>9.6450617283950599</v>
      </c>
      <c r="N9" s="3">
        <f t="shared" si="20"/>
        <v>9.1671078848893632</v>
      </c>
      <c r="O9" s="3">
        <f t="shared" si="20"/>
        <v>8.7394711538461536</v>
      </c>
    </row>
    <row r="10" spans="1:15" x14ac:dyDescent="0.25">
      <c r="A10" s="1">
        <f t="shared" si="6"/>
        <v>8</v>
      </c>
      <c r="B10" s="3"/>
      <c r="C10" s="3"/>
      <c r="D10" s="3"/>
      <c r="E10" s="3"/>
      <c r="F10" s="3"/>
      <c r="G10" s="3"/>
      <c r="H10" s="3"/>
      <c r="I10" s="3">
        <f t="shared" ref="I10:J10" si="21">I82</f>
        <v>6.1244735989633963</v>
      </c>
      <c r="J10" s="3">
        <f t="shared" si="21"/>
        <v>11.52</v>
      </c>
      <c r="K10" s="3">
        <f t="shared" ref="K10:O10" si="22">K82</f>
        <v>10.802035861545141</v>
      </c>
      <c r="L10" s="3">
        <f t="shared" si="22"/>
        <v>10.184743956609715</v>
      </c>
      <c r="M10" s="3">
        <f t="shared" si="22"/>
        <v>9.6450617283950599</v>
      </c>
      <c r="N10" s="3">
        <f t="shared" si="22"/>
        <v>9.1671078848893632</v>
      </c>
      <c r="O10" s="3">
        <f t="shared" si="22"/>
        <v>8.7394711538461536</v>
      </c>
    </row>
    <row r="11" spans="1:15" x14ac:dyDescent="0.25">
      <c r="A11" s="1">
        <f t="shared" si="6"/>
        <v>9</v>
      </c>
      <c r="B11" s="3"/>
      <c r="C11" s="3"/>
      <c r="D11" s="3"/>
      <c r="E11" s="3"/>
      <c r="F11" s="3"/>
      <c r="G11" s="3"/>
      <c r="H11" s="3"/>
      <c r="I11" s="3"/>
      <c r="J11" s="3"/>
      <c r="K11" s="3">
        <f t="shared" ref="K11:O11" si="23">K89</f>
        <v>5.4010179307725696</v>
      </c>
      <c r="L11" s="3">
        <f t="shared" si="23"/>
        <v>10.184743956609715</v>
      </c>
      <c r="M11" s="3">
        <f t="shared" si="23"/>
        <v>9.6450617283950582</v>
      </c>
      <c r="N11" s="3">
        <f t="shared" si="23"/>
        <v>9.167107884889365</v>
      </c>
      <c r="O11" s="3">
        <f t="shared" si="23"/>
        <v>8.7394711538461536</v>
      </c>
    </row>
    <row r="12" spans="1:15" x14ac:dyDescent="0.25">
      <c r="A12" s="1">
        <f t="shared" si="6"/>
        <v>10</v>
      </c>
      <c r="B12" s="3"/>
      <c r="C12" s="3"/>
      <c r="D12" s="3"/>
      <c r="E12" s="3"/>
      <c r="F12" s="3"/>
      <c r="G12" s="3"/>
      <c r="H12" s="3"/>
      <c r="I12" s="3"/>
      <c r="J12" s="3"/>
      <c r="K12" s="3"/>
      <c r="L12" s="3"/>
      <c r="M12" s="3">
        <f t="shared" ref="M12:O12" si="24">M96</f>
        <v>4.82253086419753</v>
      </c>
      <c r="N12" s="3">
        <f t="shared" si="24"/>
        <v>9.167107884889365</v>
      </c>
      <c r="O12" s="3">
        <f t="shared" si="24"/>
        <v>8.7394711538461536</v>
      </c>
    </row>
    <row r="13" spans="1:15" x14ac:dyDescent="0.25">
      <c r="A13" s="1">
        <f t="shared" si="6"/>
        <v>11</v>
      </c>
      <c r="B13" s="3"/>
      <c r="C13" s="3"/>
      <c r="D13" s="3"/>
      <c r="E13" s="3"/>
      <c r="F13" s="3"/>
      <c r="G13" s="3"/>
      <c r="H13" s="3"/>
      <c r="I13" s="3"/>
      <c r="J13" s="3"/>
      <c r="K13" s="3"/>
      <c r="L13" s="3"/>
      <c r="M13" s="3"/>
      <c r="N13" s="3"/>
      <c r="O13" s="3">
        <f t="shared" ref="O13" si="25">O103</f>
        <v>4.3697355769230768</v>
      </c>
    </row>
    <row r="14" spans="1:15" x14ac:dyDescent="0.25">
      <c r="A14" s="1">
        <f t="shared" si="6"/>
        <v>12</v>
      </c>
      <c r="B14" s="3"/>
      <c r="C14" s="3"/>
      <c r="D14" s="3"/>
      <c r="E14" s="3"/>
      <c r="F14" s="3"/>
      <c r="G14" s="3"/>
    </row>
    <row r="15" spans="1:15" x14ac:dyDescent="0.25">
      <c r="A15" s="1">
        <f t="shared" si="6"/>
        <v>13</v>
      </c>
      <c r="B15" s="3"/>
      <c r="C15" s="3"/>
      <c r="D15" s="3"/>
      <c r="E15" s="3"/>
      <c r="F15" s="3"/>
      <c r="G15" s="3"/>
    </row>
    <row r="16" spans="1:15" x14ac:dyDescent="0.25">
      <c r="A16" s="1">
        <f t="shared" si="6"/>
        <v>14</v>
      </c>
      <c r="B16" s="3"/>
      <c r="C16" s="3"/>
      <c r="D16" s="3"/>
      <c r="E16" s="3"/>
      <c r="F16" s="3"/>
      <c r="G16" s="3"/>
    </row>
    <row r="17" spans="1:20" x14ac:dyDescent="0.25">
      <c r="A17" s="1">
        <f t="shared" si="6"/>
        <v>15</v>
      </c>
      <c r="B17" s="3"/>
      <c r="C17" s="3"/>
      <c r="D17" s="3"/>
      <c r="E17" s="3"/>
      <c r="F17" s="3"/>
      <c r="G17" s="3"/>
    </row>
    <row r="18" spans="1:20" x14ac:dyDescent="0.25">
      <c r="A18" s="1">
        <f t="shared" si="6"/>
        <v>16</v>
      </c>
      <c r="B18" s="3"/>
      <c r="C18" s="3"/>
      <c r="D18" s="3"/>
      <c r="E18" s="3"/>
      <c r="F18" s="3"/>
      <c r="G18" s="3"/>
    </row>
    <row r="19" spans="1:20" x14ac:dyDescent="0.25">
      <c r="A19" s="1">
        <f t="shared" si="6"/>
        <v>17</v>
      </c>
      <c r="B19" s="3"/>
      <c r="C19" s="3"/>
      <c r="D19" s="3"/>
      <c r="E19" s="3"/>
      <c r="F19" s="3"/>
      <c r="G19" s="3"/>
    </row>
    <row r="20" spans="1:20" x14ac:dyDescent="0.25">
      <c r="A20" s="1">
        <f t="shared" si="6"/>
        <v>18</v>
      </c>
      <c r="B20" s="3"/>
      <c r="C20" s="3"/>
      <c r="D20" s="3"/>
      <c r="E20" s="3"/>
      <c r="F20" s="3"/>
      <c r="G20" s="3"/>
    </row>
    <row r="21" spans="1:20" x14ac:dyDescent="0.25">
      <c r="A21" s="1">
        <f t="shared" si="6"/>
        <v>19</v>
      </c>
      <c r="B21" s="3"/>
      <c r="C21" s="3"/>
      <c r="D21" s="3"/>
      <c r="E21" s="3"/>
      <c r="F21" s="3"/>
      <c r="G21" s="3"/>
    </row>
    <row r="22" spans="1:20" x14ac:dyDescent="0.25">
      <c r="A22" s="1">
        <f t="shared" si="6"/>
        <v>20</v>
      </c>
      <c r="G22" s="3"/>
    </row>
    <row r="23" spans="1:20" x14ac:dyDescent="0.25">
      <c r="A23" s="1">
        <f t="shared" si="6"/>
        <v>21</v>
      </c>
      <c r="G23" s="3"/>
    </row>
    <row r="25" spans="1:20" s="6" customFormat="1" x14ac:dyDescent="0.25">
      <c r="A25" s="6" t="s">
        <v>20</v>
      </c>
      <c r="B25" s="6">
        <v>1.5</v>
      </c>
      <c r="C25" s="6">
        <v>1.5</v>
      </c>
      <c r="D25" s="6">
        <v>1.5</v>
      </c>
      <c r="E25" s="6">
        <v>1.5</v>
      </c>
      <c r="F25" s="6">
        <v>1.5</v>
      </c>
      <c r="G25" s="6">
        <v>1.5</v>
      </c>
      <c r="H25" s="6">
        <v>1.5</v>
      </c>
      <c r="I25" s="6">
        <v>1.5</v>
      </c>
      <c r="J25" s="6">
        <v>1.5</v>
      </c>
      <c r="K25" s="6">
        <v>1.5</v>
      </c>
      <c r="L25" s="6">
        <v>1.5</v>
      </c>
      <c r="M25" s="6">
        <v>1.5</v>
      </c>
      <c r="N25" s="6">
        <v>1.5</v>
      </c>
      <c r="O25" s="6">
        <v>1.5</v>
      </c>
    </row>
    <row r="26" spans="1:20" x14ac:dyDescent="0.25">
      <c r="A26" t="s">
        <v>19</v>
      </c>
      <c r="B26" s="2">
        <f>1/B30*B25</f>
        <v>0.60000000000000009</v>
      </c>
      <c r="C26" s="2">
        <f t="shared" ref="C26:G26" si="26">1/C30*C25</f>
        <v>0.5</v>
      </c>
      <c r="D26" s="2">
        <f t="shared" si="26"/>
        <v>0.42857142857142855</v>
      </c>
      <c r="E26" s="2">
        <f t="shared" si="26"/>
        <v>0.375</v>
      </c>
      <c r="F26" s="2">
        <f t="shared" si="26"/>
        <v>0.30000000000000004</v>
      </c>
      <c r="G26" s="2">
        <f t="shared" si="26"/>
        <v>0.25</v>
      </c>
      <c r="H26" s="2">
        <f t="shared" ref="H26:N26" si="27">1/H30*H25</f>
        <v>0.23076923076923078</v>
      </c>
      <c r="I26" s="2">
        <f t="shared" si="27"/>
        <v>0.21428571428571427</v>
      </c>
      <c r="J26" s="2">
        <f t="shared" si="27"/>
        <v>0.2</v>
      </c>
      <c r="K26" s="2">
        <f t="shared" si="27"/>
        <v>0.1875</v>
      </c>
      <c r="L26" s="2">
        <f t="shared" si="27"/>
        <v>0.1764705882352941</v>
      </c>
      <c r="M26" s="2">
        <f t="shared" si="27"/>
        <v>0.16666666666666666</v>
      </c>
      <c r="N26" s="2">
        <f t="shared" si="27"/>
        <v>0.15789473684210525</v>
      </c>
      <c r="O26" s="2">
        <f t="shared" ref="O26" si="28">1/O30*O25</f>
        <v>0.15000000000000002</v>
      </c>
    </row>
    <row r="27" spans="1:20" s="6" customFormat="1" x14ac:dyDescent="0.25">
      <c r="A27" s="6" t="s">
        <v>14</v>
      </c>
      <c r="B27" s="6">
        <v>1</v>
      </c>
      <c r="C27" s="6">
        <v>1</v>
      </c>
      <c r="D27" s="6">
        <v>1</v>
      </c>
      <c r="E27" s="6">
        <v>1</v>
      </c>
      <c r="F27" s="6">
        <v>1</v>
      </c>
      <c r="G27" s="6">
        <v>1</v>
      </c>
      <c r="H27" s="6">
        <v>1</v>
      </c>
      <c r="I27" s="6">
        <v>1</v>
      </c>
      <c r="J27" s="6">
        <v>1</v>
      </c>
      <c r="K27" s="6">
        <v>1</v>
      </c>
      <c r="L27" s="6">
        <v>1</v>
      </c>
      <c r="M27" s="6">
        <v>1</v>
      </c>
      <c r="N27" s="6">
        <v>1</v>
      </c>
      <c r="O27" s="6">
        <v>1</v>
      </c>
    </row>
    <row r="28" spans="1:20" x14ac:dyDescent="0.25">
      <c r="A28" s="22" t="s">
        <v>1</v>
      </c>
      <c r="B28" s="3">
        <v>100</v>
      </c>
      <c r="C28" s="3">
        <v>100</v>
      </c>
      <c r="D28" s="3">
        <v>100</v>
      </c>
      <c r="E28" s="3">
        <v>100</v>
      </c>
      <c r="F28" s="3">
        <v>100</v>
      </c>
      <c r="G28" s="3">
        <v>100</v>
      </c>
      <c r="H28" s="3">
        <v>100</v>
      </c>
      <c r="I28" s="3">
        <v>100</v>
      </c>
      <c r="J28" s="3">
        <v>100</v>
      </c>
      <c r="K28" s="3">
        <v>100</v>
      </c>
      <c r="L28" s="3">
        <v>100</v>
      </c>
      <c r="M28" s="3">
        <v>100</v>
      </c>
      <c r="N28" s="3">
        <v>100</v>
      </c>
      <c r="O28" s="3">
        <v>100</v>
      </c>
      <c r="P28" s="3"/>
      <c r="Q28" s="3"/>
      <c r="R28" s="3"/>
      <c r="S28" s="3"/>
      <c r="T28" s="3"/>
    </row>
    <row r="29" spans="1:20" x14ac:dyDescent="0.25">
      <c r="A29" s="22" t="s">
        <v>21</v>
      </c>
      <c r="B29" s="23">
        <v>0.5</v>
      </c>
      <c r="C29" s="23">
        <v>0.5</v>
      </c>
      <c r="D29" s="23">
        <v>0.5</v>
      </c>
      <c r="E29" s="23">
        <v>0.5</v>
      </c>
      <c r="F29" s="23">
        <v>0.5</v>
      </c>
      <c r="G29" s="23">
        <v>0.5</v>
      </c>
      <c r="H29" s="23">
        <v>0.5</v>
      </c>
      <c r="I29" s="23">
        <v>0.5</v>
      </c>
      <c r="J29" s="23">
        <v>0.5</v>
      </c>
      <c r="K29" s="23">
        <v>0.5</v>
      </c>
      <c r="L29" s="23">
        <v>0.5</v>
      </c>
      <c r="M29" s="23">
        <v>0.5</v>
      </c>
      <c r="N29" s="23">
        <v>0.5</v>
      </c>
      <c r="O29" s="23">
        <v>0.5</v>
      </c>
      <c r="P29" s="23"/>
      <c r="Q29" s="23"/>
      <c r="R29" s="23"/>
      <c r="S29" s="23"/>
      <c r="T29" s="23"/>
    </row>
    <row r="30" spans="1:20" x14ac:dyDescent="0.25">
      <c r="A30" s="8" t="s">
        <v>10</v>
      </c>
      <c r="B30">
        <f>B2</f>
        <v>2.5</v>
      </c>
      <c r="C30">
        <f>C2</f>
        <v>3</v>
      </c>
      <c r="D30">
        <f t="shared" ref="D30:G30" si="29">D2</f>
        <v>3.5</v>
      </c>
      <c r="E30">
        <f t="shared" si="29"/>
        <v>4</v>
      </c>
      <c r="F30">
        <f t="shared" si="29"/>
        <v>5</v>
      </c>
      <c r="G30">
        <f t="shared" si="29"/>
        <v>6</v>
      </c>
      <c r="H30">
        <f t="shared" ref="H30:O30" si="30">H2</f>
        <v>6.5</v>
      </c>
      <c r="I30">
        <f t="shared" si="30"/>
        <v>7</v>
      </c>
      <c r="J30">
        <f t="shared" si="30"/>
        <v>7.5</v>
      </c>
      <c r="K30">
        <f t="shared" si="30"/>
        <v>8</v>
      </c>
      <c r="L30">
        <f t="shared" si="30"/>
        <v>8.5</v>
      </c>
      <c r="M30">
        <f t="shared" si="30"/>
        <v>9</v>
      </c>
      <c r="N30">
        <f t="shared" si="30"/>
        <v>9.5</v>
      </c>
      <c r="O30">
        <f t="shared" si="30"/>
        <v>10</v>
      </c>
    </row>
    <row r="31" spans="1:20" x14ac:dyDescent="0.25">
      <c r="A31" s="8" t="s">
        <v>15</v>
      </c>
      <c r="B31" s="3">
        <f t="shared" ref="B31:G31" si="31">B28*B$26*B29</f>
        <v>30.000000000000004</v>
      </c>
      <c r="C31" s="3">
        <f t="shared" si="31"/>
        <v>25</v>
      </c>
      <c r="D31" s="3">
        <f t="shared" si="31"/>
        <v>21.428571428571427</v>
      </c>
      <c r="E31" s="3">
        <f t="shared" si="31"/>
        <v>18.75</v>
      </c>
      <c r="F31" s="3">
        <f t="shared" si="31"/>
        <v>15.000000000000002</v>
      </c>
      <c r="G31" s="3">
        <f t="shared" si="31"/>
        <v>12.5</v>
      </c>
      <c r="H31" s="3">
        <f t="shared" ref="H31:O31" si="32">H28*H$26*H29</f>
        <v>11.538461538461538</v>
      </c>
      <c r="I31" s="3">
        <f t="shared" si="32"/>
        <v>10.714285714285714</v>
      </c>
      <c r="J31" s="3">
        <f t="shared" si="32"/>
        <v>10</v>
      </c>
      <c r="K31" s="3">
        <f t="shared" si="32"/>
        <v>9.375</v>
      </c>
      <c r="L31" s="3">
        <f t="shared" si="32"/>
        <v>8.8235294117647047</v>
      </c>
      <c r="M31" s="3">
        <f t="shared" si="32"/>
        <v>8.3333333333333321</v>
      </c>
      <c r="N31" s="3">
        <f t="shared" si="32"/>
        <v>7.8947368421052628</v>
      </c>
      <c r="O31" s="3">
        <f t="shared" si="32"/>
        <v>7.5000000000000009</v>
      </c>
      <c r="P31" s="3"/>
      <c r="Q31" s="3"/>
      <c r="R31" s="3"/>
      <c r="S31" s="3"/>
      <c r="T31" s="3"/>
    </row>
    <row r="32" spans="1:20" x14ac:dyDescent="0.25">
      <c r="A32" s="8" t="s">
        <v>16</v>
      </c>
      <c r="B32" s="3">
        <f t="shared" ref="B32:G32" si="33">B28/B30*B29</f>
        <v>20</v>
      </c>
      <c r="C32" s="3">
        <f t="shared" si="33"/>
        <v>16.666666666666668</v>
      </c>
      <c r="D32" s="3">
        <f t="shared" si="33"/>
        <v>14.285714285714286</v>
      </c>
      <c r="E32" s="3">
        <f t="shared" si="33"/>
        <v>12.5</v>
      </c>
      <c r="F32" s="3">
        <f t="shared" si="33"/>
        <v>10</v>
      </c>
      <c r="G32" s="3">
        <f t="shared" si="33"/>
        <v>8.3333333333333339</v>
      </c>
      <c r="H32" s="3">
        <f t="shared" ref="H32:O32" si="34">H28/H30*H29</f>
        <v>7.6923076923076925</v>
      </c>
      <c r="I32" s="3">
        <f t="shared" si="34"/>
        <v>7.1428571428571432</v>
      </c>
      <c r="J32" s="3">
        <f t="shared" si="34"/>
        <v>6.666666666666667</v>
      </c>
      <c r="K32" s="3">
        <f t="shared" si="34"/>
        <v>6.25</v>
      </c>
      <c r="L32" s="3">
        <f t="shared" si="34"/>
        <v>5.882352941176471</v>
      </c>
      <c r="M32" s="3">
        <f t="shared" si="34"/>
        <v>5.5555555555555554</v>
      </c>
      <c r="N32" s="3">
        <f t="shared" si="34"/>
        <v>5.2631578947368425</v>
      </c>
      <c r="O32" s="3">
        <f t="shared" si="34"/>
        <v>5</v>
      </c>
      <c r="P32" s="3"/>
      <c r="Q32" s="3"/>
      <c r="R32" s="3"/>
      <c r="S32" s="3"/>
      <c r="T32" s="3"/>
    </row>
    <row r="33" spans="1:20" x14ac:dyDescent="0.25">
      <c r="A33" s="8" t="s">
        <v>17</v>
      </c>
      <c r="B33" s="3">
        <f t="shared" ref="B33:G33" si="35">MAX(B31,B32)</f>
        <v>30.000000000000004</v>
      </c>
      <c r="C33" s="3">
        <f t="shared" si="35"/>
        <v>25</v>
      </c>
      <c r="D33" s="3">
        <f t="shared" si="35"/>
        <v>21.428571428571427</v>
      </c>
      <c r="E33" s="3">
        <f t="shared" si="35"/>
        <v>18.75</v>
      </c>
      <c r="F33" s="3">
        <f t="shared" si="35"/>
        <v>15.000000000000002</v>
      </c>
      <c r="G33" s="3">
        <f t="shared" si="35"/>
        <v>12.5</v>
      </c>
      <c r="H33" s="3">
        <f t="shared" ref="H33:O33" si="36">MAX(H31,H32)</f>
        <v>11.538461538461538</v>
      </c>
      <c r="I33" s="3">
        <f t="shared" si="36"/>
        <v>10.714285714285714</v>
      </c>
      <c r="J33" s="3">
        <f t="shared" si="36"/>
        <v>10</v>
      </c>
      <c r="K33" s="3">
        <f t="shared" si="36"/>
        <v>9.375</v>
      </c>
      <c r="L33" s="3">
        <f t="shared" si="36"/>
        <v>8.8235294117647047</v>
      </c>
      <c r="M33" s="3">
        <f t="shared" si="36"/>
        <v>8.3333333333333321</v>
      </c>
      <c r="N33" s="3">
        <f t="shared" si="36"/>
        <v>7.8947368421052628</v>
      </c>
      <c r="O33" s="3">
        <f t="shared" si="36"/>
        <v>7.5000000000000009</v>
      </c>
      <c r="P33" s="3"/>
      <c r="Q33" s="3"/>
      <c r="R33" s="3"/>
      <c r="S33" s="3"/>
      <c r="T33" s="3"/>
    </row>
    <row r="34" spans="1:20" s="6" customFormat="1" x14ac:dyDescent="0.25">
      <c r="A34" s="6" t="s">
        <v>14</v>
      </c>
      <c r="B34" s="6">
        <f t="shared" ref="B34:G34" si="37">B27+1</f>
        <v>2</v>
      </c>
      <c r="C34" s="6">
        <f t="shared" si="37"/>
        <v>2</v>
      </c>
      <c r="D34" s="6">
        <f t="shared" si="37"/>
        <v>2</v>
      </c>
      <c r="E34" s="6">
        <f t="shared" si="37"/>
        <v>2</v>
      </c>
      <c r="F34" s="6">
        <f t="shared" si="37"/>
        <v>2</v>
      </c>
      <c r="G34" s="6">
        <f t="shared" si="37"/>
        <v>2</v>
      </c>
      <c r="H34" s="6">
        <f t="shared" ref="H34:O34" si="38">H27+1</f>
        <v>2</v>
      </c>
      <c r="I34" s="6">
        <f t="shared" si="38"/>
        <v>2</v>
      </c>
      <c r="J34" s="6">
        <f t="shared" si="38"/>
        <v>2</v>
      </c>
      <c r="K34" s="6">
        <f t="shared" si="38"/>
        <v>2</v>
      </c>
      <c r="L34" s="6">
        <f t="shared" si="38"/>
        <v>2</v>
      </c>
      <c r="M34" s="6">
        <f t="shared" si="38"/>
        <v>2</v>
      </c>
      <c r="N34" s="6">
        <f t="shared" si="38"/>
        <v>2</v>
      </c>
      <c r="O34" s="6">
        <f t="shared" si="38"/>
        <v>2</v>
      </c>
    </row>
    <row r="35" spans="1:20" x14ac:dyDescent="0.25">
      <c r="A35" s="22" t="s">
        <v>1</v>
      </c>
      <c r="B35" s="3">
        <f t="shared" ref="B35:G35" si="39">B28-B33</f>
        <v>70</v>
      </c>
      <c r="C35" s="3">
        <f t="shared" si="39"/>
        <v>75</v>
      </c>
      <c r="D35" s="3">
        <f t="shared" si="39"/>
        <v>78.571428571428569</v>
      </c>
      <c r="E35" s="3">
        <f t="shared" si="39"/>
        <v>81.25</v>
      </c>
      <c r="F35" s="3">
        <f t="shared" si="39"/>
        <v>85</v>
      </c>
      <c r="G35" s="3">
        <f t="shared" si="39"/>
        <v>87.5</v>
      </c>
      <c r="H35" s="3">
        <f t="shared" ref="H35:O35" si="40">H28-H33</f>
        <v>88.461538461538467</v>
      </c>
      <c r="I35" s="3">
        <f t="shared" si="40"/>
        <v>89.285714285714292</v>
      </c>
      <c r="J35" s="3">
        <f t="shared" si="40"/>
        <v>90</v>
      </c>
      <c r="K35" s="3">
        <f t="shared" si="40"/>
        <v>90.625</v>
      </c>
      <c r="L35" s="3">
        <f t="shared" si="40"/>
        <v>91.17647058823529</v>
      </c>
      <c r="M35" s="3">
        <f t="shared" si="40"/>
        <v>91.666666666666671</v>
      </c>
      <c r="N35" s="3">
        <f t="shared" si="40"/>
        <v>92.10526315789474</v>
      </c>
      <c r="O35" s="3">
        <f t="shared" si="40"/>
        <v>92.5</v>
      </c>
      <c r="P35" s="3"/>
      <c r="Q35" s="3"/>
      <c r="R35" s="3"/>
      <c r="S35" s="3"/>
      <c r="T35" s="3"/>
    </row>
    <row r="36" spans="1:20" x14ac:dyDescent="0.25">
      <c r="A36" s="22" t="s">
        <v>21</v>
      </c>
      <c r="B36" s="23">
        <v>1</v>
      </c>
      <c r="C36" s="23">
        <v>1</v>
      </c>
      <c r="D36" s="23">
        <v>1</v>
      </c>
      <c r="E36" s="23">
        <v>1</v>
      </c>
      <c r="F36" s="23">
        <v>1</v>
      </c>
      <c r="G36" s="23">
        <v>1</v>
      </c>
      <c r="H36" s="23">
        <v>1</v>
      </c>
      <c r="I36" s="23">
        <v>1</v>
      </c>
      <c r="J36" s="23">
        <v>1</v>
      </c>
      <c r="K36" s="23">
        <v>1</v>
      </c>
      <c r="L36" s="23">
        <v>1</v>
      </c>
      <c r="M36" s="23">
        <v>1</v>
      </c>
      <c r="N36" s="23">
        <v>1</v>
      </c>
      <c r="O36" s="23">
        <v>1</v>
      </c>
      <c r="P36" s="23"/>
      <c r="Q36" s="23"/>
      <c r="R36" s="23"/>
      <c r="S36" s="23"/>
      <c r="T36" s="23"/>
    </row>
    <row r="37" spans="1:20" x14ac:dyDescent="0.25">
      <c r="A37" s="8" t="s">
        <v>10</v>
      </c>
      <c r="B37" s="23">
        <f t="shared" ref="B37:G37" si="41">B30-B29</f>
        <v>2</v>
      </c>
      <c r="C37" s="23">
        <f t="shared" si="41"/>
        <v>2.5</v>
      </c>
      <c r="D37" s="23">
        <f t="shared" si="41"/>
        <v>3</v>
      </c>
      <c r="E37" s="23">
        <f t="shared" si="41"/>
        <v>3.5</v>
      </c>
      <c r="F37" s="23">
        <f t="shared" si="41"/>
        <v>4.5</v>
      </c>
      <c r="G37" s="23">
        <f t="shared" si="41"/>
        <v>5.5</v>
      </c>
      <c r="H37" s="23">
        <f t="shared" ref="H37:O37" si="42">H30-H29</f>
        <v>6</v>
      </c>
      <c r="I37" s="23">
        <f t="shared" si="42"/>
        <v>6.5</v>
      </c>
      <c r="J37" s="23">
        <f t="shared" si="42"/>
        <v>7</v>
      </c>
      <c r="K37" s="23">
        <f t="shared" si="42"/>
        <v>7.5</v>
      </c>
      <c r="L37" s="23">
        <f t="shared" si="42"/>
        <v>8</v>
      </c>
      <c r="M37" s="23">
        <f t="shared" si="42"/>
        <v>8.5</v>
      </c>
      <c r="N37" s="23">
        <f t="shared" si="42"/>
        <v>9</v>
      </c>
      <c r="O37" s="23">
        <f t="shared" si="42"/>
        <v>9.5</v>
      </c>
      <c r="P37" s="23"/>
      <c r="Q37" s="23"/>
      <c r="R37" s="23"/>
      <c r="S37" s="23"/>
      <c r="T37" s="23"/>
    </row>
    <row r="38" spans="1:20" x14ac:dyDescent="0.25">
      <c r="A38" s="8" t="s">
        <v>15</v>
      </c>
      <c r="B38" s="3">
        <f t="shared" ref="B38:G38" si="43">B35*B$26*B36</f>
        <v>42.000000000000007</v>
      </c>
      <c r="C38" s="3">
        <f t="shared" si="43"/>
        <v>37.5</v>
      </c>
      <c r="D38" s="3">
        <f t="shared" si="43"/>
        <v>33.673469387755098</v>
      </c>
      <c r="E38" s="3">
        <f t="shared" si="43"/>
        <v>30.46875</v>
      </c>
      <c r="F38" s="3">
        <f t="shared" si="43"/>
        <v>25.500000000000004</v>
      </c>
      <c r="G38" s="3">
        <f t="shared" si="43"/>
        <v>21.875</v>
      </c>
      <c r="H38" s="3">
        <f t="shared" ref="H38:O38" si="44">H35*H$26*H36</f>
        <v>20.414201183431956</v>
      </c>
      <c r="I38" s="3">
        <f t="shared" si="44"/>
        <v>19.132653061224492</v>
      </c>
      <c r="J38" s="3">
        <f t="shared" si="44"/>
        <v>18</v>
      </c>
      <c r="K38" s="3">
        <f t="shared" si="44"/>
        <v>16.9921875</v>
      </c>
      <c r="L38" s="3">
        <f t="shared" si="44"/>
        <v>16.089965397923873</v>
      </c>
      <c r="M38" s="3">
        <f t="shared" si="44"/>
        <v>15.277777777777779</v>
      </c>
      <c r="N38" s="3">
        <f t="shared" si="44"/>
        <v>14.542936288088642</v>
      </c>
      <c r="O38" s="3">
        <f t="shared" si="44"/>
        <v>13.875000000000002</v>
      </c>
      <c r="P38" s="3"/>
      <c r="Q38" s="3"/>
      <c r="R38" s="3"/>
      <c r="S38" s="3"/>
      <c r="T38" s="3"/>
    </row>
    <row r="39" spans="1:20" x14ac:dyDescent="0.25">
      <c r="A39" s="8" t="s">
        <v>16</v>
      </c>
      <c r="B39" s="3">
        <f t="shared" ref="B39:G39" si="45">B35/B37*B36</f>
        <v>35</v>
      </c>
      <c r="C39" s="3">
        <f t="shared" si="45"/>
        <v>30</v>
      </c>
      <c r="D39" s="3">
        <f t="shared" si="45"/>
        <v>26.19047619047619</v>
      </c>
      <c r="E39" s="3">
        <f t="shared" si="45"/>
        <v>23.214285714285715</v>
      </c>
      <c r="F39" s="3">
        <f t="shared" si="45"/>
        <v>18.888888888888889</v>
      </c>
      <c r="G39" s="3">
        <f t="shared" si="45"/>
        <v>15.909090909090908</v>
      </c>
      <c r="H39" s="3">
        <f t="shared" ref="H39:O39" si="46">H35/H37*H36</f>
        <v>14.743589743589745</v>
      </c>
      <c r="I39" s="3">
        <f t="shared" si="46"/>
        <v>13.736263736263737</v>
      </c>
      <c r="J39" s="3">
        <f t="shared" si="46"/>
        <v>12.857142857142858</v>
      </c>
      <c r="K39" s="3">
        <f t="shared" si="46"/>
        <v>12.083333333333334</v>
      </c>
      <c r="L39" s="3">
        <f t="shared" si="46"/>
        <v>11.397058823529411</v>
      </c>
      <c r="M39" s="3">
        <f t="shared" si="46"/>
        <v>10.784313725490197</v>
      </c>
      <c r="N39" s="3">
        <f t="shared" si="46"/>
        <v>10.23391812865497</v>
      </c>
      <c r="O39" s="3">
        <f t="shared" si="46"/>
        <v>9.7368421052631575</v>
      </c>
      <c r="P39" s="3"/>
      <c r="Q39" s="3"/>
      <c r="R39" s="3"/>
      <c r="S39" s="3"/>
      <c r="T39" s="3"/>
    </row>
    <row r="40" spans="1:20" x14ac:dyDescent="0.25">
      <c r="A40" s="8" t="s">
        <v>17</v>
      </c>
      <c r="B40" s="3">
        <f t="shared" ref="B40:G40" si="47">MAX(B38,B39)</f>
        <v>42.000000000000007</v>
      </c>
      <c r="C40" s="3">
        <f t="shared" si="47"/>
        <v>37.5</v>
      </c>
      <c r="D40" s="3">
        <f t="shared" si="47"/>
        <v>33.673469387755098</v>
      </c>
      <c r="E40" s="3">
        <f t="shared" si="47"/>
        <v>30.46875</v>
      </c>
      <c r="F40" s="3">
        <f t="shared" si="47"/>
        <v>25.500000000000004</v>
      </c>
      <c r="G40" s="3">
        <f t="shared" si="47"/>
        <v>21.875</v>
      </c>
      <c r="H40" s="3">
        <f t="shared" ref="H40:O40" si="48">MAX(H38,H39)</f>
        <v>20.414201183431956</v>
      </c>
      <c r="I40" s="3">
        <f t="shared" si="48"/>
        <v>19.132653061224492</v>
      </c>
      <c r="J40" s="3">
        <f t="shared" si="48"/>
        <v>18</v>
      </c>
      <c r="K40" s="3">
        <f t="shared" si="48"/>
        <v>16.9921875</v>
      </c>
      <c r="L40" s="3">
        <f t="shared" si="48"/>
        <v>16.089965397923873</v>
      </c>
      <c r="M40" s="3">
        <f t="shared" si="48"/>
        <v>15.277777777777779</v>
      </c>
      <c r="N40" s="3">
        <f t="shared" si="48"/>
        <v>14.542936288088642</v>
      </c>
      <c r="O40" s="3">
        <f t="shared" si="48"/>
        <v>13.875000000000002</v>
      </c>
      <c r="P40" s="3"/>
      <c r="Q40" s="3"/>
      <c r="R40" s="3"/>
      <c r="S40" s="3"/>
      <c r="T40" s="3"/>
    </row>
    <row r="41" spans="1:20" s="6" customFormat="1" x14ac:dyDescent="0.25">
      <c r="A41" s="6" t="s">
        <v>14</v>
      </c>
      <c r="B41" s="6">
        <f t="shared" ref="B41:G41" si="49">B34+1</f>
        <v>3</v>
      </c>
      <c r="C41" s="6">
        <f t="shared" si="49"/>
        <v>3</v>
      </c>
      <c r="D41" s="6">
        <f t="shared" si="49"/>
        <v>3</v>
      </c>
      <c r="E41" s="6">
        <f t="shared" si="49"/>
        <v>3</v>
      </c>
      <c r="F41" s="6">
        <f t="shared" si="49"/>
        <v>3</v>
      </c>
      <c r="G41" s="6">
        <f t="shared" si="49"/>
        <v>3</v>
      </c>
      <c r="H41" s="6">
        <f t="shared" ref="H41:O41" si="50">H34+1</f>
        <v>3</v>
      </c>
      <c r="I41" s="6">
        <f t="shared" si="50"/>
        <v>3</v>
      </c>
      <c r="J41" s="6">
        <f t="shared" si="50"/>
        <v>3</v>
      </c>
      <c r="K41" s="6">
        <f t="shared" si="50"/>
        <v>3</v>
      </c>
      <c r="L41" s="6">
        <f t="shared" si="50"/>
        <v>3</v>
      </c>
      <c r="M41" s="6">
        <f t="shared" si="50"/>
        <v>3</v>
      </c>
      <c r="N41" s="6">
        <f t="shared" si="50"/>
        <v>3</v>
      </c>
      <c r="O41" s="6">
        <f t="shared" si="50"/>
        <v>3</v>
      </c>
    </row>
    <row r="42" spans="1:20" x14ac:dyDescent="0.25">
      <c r="A42" s="22" t="s">
        <v>1</v>
      </c>
      <c r="B42" s="3">
        <f t="shared" ref="B42:G42" si="51">B35-B40</f>
        <v>27.999999999999993</v>
      </c>
      <c r="C42" s="3">
        <f t="shared" si="51"/>
        <v>37.5</v>
      </c>
      <c r="D42" s="3">
        <f t="shared" si="51"/>
        <v>44.897959183673471</v>
      </c>
      <c r="E42" s="3">
        <f t="shared" si="51"/>
        <v>50.78125</v>
      </c>
      <c r="F42" s="3">
        <f t="shared" si="51"/>
        <v>59.5</v>
      </c>
      <c r="G42" s="3">
        <f t="shared" si="51"/>
        <v>65.625</v>
      </c>
      <c r="H42" s="3">
        <f t="shared" ref="H42:O42" si="52">H35-H40</f>
        <v>68.047337278106511</v>
      </c>
      <c r="I42" s="3">
        <f t="shared" si="52"/>
        <v>70.153061224489804</v>
      </c>
      <c r="J42" s="3">
        <f t="shared" si="52"/>
        <v>72</v>
      </c>
      <c r="K42" s="3">
        <f t="shared" si="52"/>
        <v>73.6328125</v>
      </c>
      <c r="L42" s="3">
        <f t="shared" si="52"/>
        <v>75.086505190311414</v>
      </c>
      <c r="M42" s="3">
        <f t="shared" si="52"/>
        <v>76.388888888888886</v>
      </c>
      <c r="N42" s="3">
        <f t="shared" si="52"/>
        <v>77.5623268698061</v>
      </c>
      <c r="O42" s="3">
        <f t="shared" si="52"/>
        <v>78.625</v>
      </c>
      <c r="P42" s="3"/>
      <c r="Q42" s="3"/>
      <c r="R42" s="3"/>
      <c r="S42" s="3"/>
      <c r="T42" s="3"/>
    </row>
    <row r="43" spans="1:20" x14ac:dyDescent="0.25">
      <c r="A43" s="22" t="s">
        <v>21</v>
      </c>
      <c r="B43" s="23">
        <v>1</v>
      </c>
      <c r="C43" s="23">
        <v>1</v>
      </c>
      <c r="D43" s="23">
        <v>1</v>
      </c>
      <c r="E43" s="23">
        <v>1</v>
      </c>
      <c r="F43" s="23">
        <v>1</v>
      </c>
      <c r="G43" s="23">
        <v>1</v>
      </c>
      <c r="H43" s="23">
        <v>1</v>
      </c>
      <c r="I43" s="23">
        <v>1</v>
      </c>
      <c r="J43" s="23">
        <v>1</v>
      </c>
      <c r="K43" s="23">
        <v>1</v>
      </c>
      <c r="L43" s="23">
        <v>1</v>
      </c>
      <c r="M43" s="23">
        <v>1</v>
      </c>
      <c r="N43" s="23">
        <v>1</v>
      </c>
      <c r="O43" s="23">
        <v>1</v>
      </c>
      <c r="P43" s="23"/>
      <c r="Q43" s="23"/>
      <c r="R43" s="23"/>
      <c r="S43" s="23"/>
      <c r="T43" s="23"/>
    </row>
    <row r="44" spans="1:20" x14ac:dyDescent="0.25">
      <c r="A44" s="8" t="s">
        <v>10</v>
      </c>
      <c r="B44" s="23">
        <f t="shared" ref="B44:G44" si="53">B37-B36</f>
        <v>1</v>
      </c>
      <c r="C44" s="23">
        <f t="shared" si="53"/>
        <v>1.5</v>
      </c>
      <c r="D44" s="23">
        <f t="shared" si="53"/>
        <v>2</v>
      </c>
      <c r="E44" s="23">
        <f t="shared" si="53"/>
        <v>2.5</v>
      </c>
      <c r="F44" s="23">
        <f t="shared" si="53"/>
        <v>3.5</v>
      </c>
      <c r="G44" s="23">
        <f t="shared" si="53"/>
        <v>4.5</v>
      </c>
      <c r="H44" s="23">
        <f t="shared" ref="H44:O44" si="54">H37-H36</f>
        <v>5</v>
      </c>
      <c r="I44" s="23">
        <f t="shared" si="54"/>
        <v>5.5</v>
      </c>
      <c r="J44" s="23">
        <f t="shared" si="54"/>
        <v>6</v>
      </c>
      <c r="K44" s="23">
        <f t="shared" si="54"/>
        <v>6.5</v>
      </c>
      <c r="L44" s="23">
        <f t="shared" si="54"/>
        <v>7</v>
      </c>
      <c r="M44" s="23">
        <f t="shared" si="54"/>
        <v>7.5</v>
      </c>
      <c r="N44" s="23">
        <f t="shared" si="54"/>
        <v>8</v>
      </c>
      <c r="O44" s="23">
        <f t="shared" si="54"/>
        <v>8.5</v>
      </c>
      <c r="P44" s="23"/>
      <c r="Q44" s="23"/>
      <c r="R44" s="23"/>
      <c r="S44" s="23"/>
      <c r="T44" s="23"/>
    </row>
    <row r="45" spans="1:20" x14ac:dyDescent="0.25">
      <c r="A45" s="8" t="s">
        <v>15</v>
      </c>
      <c r="B45" s="3">
        <f t="shared" ref="B45:G45" si="55">B42*B$26*B43</f>
        <v>16.799999999999997</v>
      </c>
      <c r="C45" s="3">
        <f t="shared" si="55"/>
        <v>18.75</v>
      </c>
      <c r="D45" s="3">
        <f t="shared" si="55"/>
        <v>19.241982507288629</v>
      </c>
      <c r="E45" s="3">
        <f t="shared" si="55"/>
        <v>19.04296875</v>
      </c>
      <c r="F45" s="3">
        <f t="shared" si="55"/>
        <v>17.850000000000001</v>
      </c>
      <c r="G45" s="3">
        <f t="shared" si="55"/>
        <v>16.40625</v>
      </c>
      <c r="H45" s="3">
        <f t="shared" ref="H45:O45" si="56">H42*H$26*H43</f>
        <v>15.703231679563041</v>
      </c>
      <c r="I45" s="3">
        <f t="shared" si="56"/>
        <v>15.032798833819243</v>
      </c>
      <c r="J45" s="3">
        <f t="shared" si="56"/>
        <v>14.4</v>
      </c>
      <c r="K45" s="3">
        <f t="shared" si="56"/>
        <v>13.80615234375</v>
      </c>
      <c r="L45" s="3">
        <f t="shared" si="56"/>
        <v>13.250559739466718</v>
      </c>
      <c r="M45" s="3">
        <f t="shared" si="56"/>
        <v>12.731481481481481</v>
      </c>
      <c r="N45" s="3">
        <f t="shared" si="56"/>
        <v>12.246683189969383</v>
      </c>
      <c r="O45" s="3">
        <f t="shared" si="56"/>
        <v>11.793750000000001</v>
      </c>
      <c r="P45" s="3"/>
      <c r="Q45" s="3"/>
      <c r="R45" s="3"/>
      <c r="S45" s="3"/>
      <c r="T45" s="3"/>
    </row>
    <row r="46" spans="1:20" x14ac:dyDescent="0.25">
      <c r="A46" s="8" t="s">
        <v>16</v>
      </c>
      <c r="B46" s="3">
        <f t="shared" ref="B46:G46" si="57">B42/B44*B43</f>
        <v>27.999999999999993</v>
      </c>
      <c r="C46" s="3">
        <f t="shared" si="57"/>
        <v>25</v>
      </c>
      <c r="D46" s="3">
        <f t="shared" si="57"/>
        <v>22.448979591836736</v>
      </c>
      <c r="E46" s="3">
        <f t="shared" si="57"/>
        <v>20.3125</v>
      </c>
      <c r="F46" s="3">
        <f t="shared" si="57"/>
        <v>17</v>
      </c>
      <c r="G46" s="3">
        <f t="shared" si="57"/>
        <v>14.583333333333334</v>
      </c>
      <c r="H46" s="3">
        <f t="shared" ref="H46:O46" si="58">H42/H44*H43</f>
        <v>13.609467455621303</v>
      </c>
      <c r="I46" s="3">
        <f t="shared" si="58"/>
        <v>12.755102040816327</v>
      </c>
      <c r="J46" s="3">
        <f t="shared" si="58"/>
        <v>12</v>
      </c>
      <c r="K46" s="3">
        <f t="shared" si="58"/>
        <v>11.328125</v>
      </c>
      <c r="L46" s="3">
        <f t="shared" si="58"/>
        <v>10.726643598615917</v>
      </c>
      <c r="M46" s="3">
        <f t="shared" si="58"/>
        <v>10.185185185185185</v>
      </c>
      <c r="N46" s="3">
        <f t="shared" si="58"/>
        <v>9.6952908587257625</v>
      </c>
      <c r="O46" s="3">
        <f t="shared" si="58"/>
        <v>9.25</v>
      </c>
      <c r="P46" s="3"/>
      <c r="Q46" s="3"/>
      <c r="R46" s="3"/>
      <c r="S46" s="3"/>
      <c r="T46" s="3"/>
    </row>
    <row r="47" spans="1:20" x14ac:dyDescent="0.25">
      <c r="A47" s="8" t="s">
        <v>17</v>
      </c>
      <c r="B47" s="3">
        <f t="shared" ref="B47:G47" si="59">MAX(B45,B46)</f>
        <v>27.999999999999993</v>
      </c>
      <c r="C47" s="3">
        <f t="shared" si="59"/>
        <v>25</v>
      </c>
      <c r="D47" s="3">
        <f t="shared" si="59"/>
        <v>22.448979591836736</v>
      </c>
      <c r="E47" s="3">
        <f t="shared" si="59"/>
        <v>20.3125</v>
      </c>
      <c r="F47" s="3">
        <f t="shared" si="59"/>
        <v>17.850000000000001</v>
      </c>
      <c r="G47" s="3">
        <f t="shared" si="59"/>
        <v>16.40625</v>
      </c>
      <c r="H47" s="3">
        <f t="shared" ref="H47:O47" si="60">MAX(H45,H46)</f>
        <v>15.703231679563041</v>
      </c>
      <c r="I47" s="3">
        <f t="shared" si="60"/>
        <v>15.032798833819243</v>
      </c>
      <c r="J47" s="3">
        <f t="shared" si="60"/>
        <v>14.4</v>
      </c>
      <c r="K47" s="3">
        <f t="shared" si="60"/>
        <v>13.80615234375</v>
      </c>
      <c r="L47" s="3">
        <f t="shared" si="60"/>
        <v>13.250559739466718</v>
      </c>
      <c r="M47" s="3">
        <f t="shared" si="60"/>
        <v>12.731481481481481</v>
      </c>
      <c r="N47" s="3">
        <f t="shared" si="60"/>
        <v>12.246683189969383</v>
      </c>
      <c r="O47" s="3">
        <f t="shared" si="60"/>
        <v>11.793750000000001</v>
      </c>
      <c r="P47" s="3"/>
      <c r="Q47" s="3"/>
      <c r="R47" s="3"/>
      <c r="S47" s="3"/>
      <c r="T47" s="3"/>
    </row>
    <row r="48" spans="1:20" s="6" customFormat="1" x14ac:dyDescent="0.25">
      <c r="A48" s="6" t="s">
        <v>14</v>
      </c>
      <c r="C48" s="6">
        <f>C41+1</f>
        <v>4</v>
      </c>
      <c r="D48" s="6">
        <f t="shared" ref="D48:G48" si="61">D41+1</f>
        <v>4</v>
      </c>
      <c r="E48" s="6">
        <f t="shared" si="61"/>
        <v>4</v>
      </c>
      <c r="F48" s="6">
        <f t="shared" si="61"/>
        <v>4</v>
      </c>
      <c r="G48" s="6">
        <f t="shared" si="61"/>
        <v>4</v>
      </c>
      <c r="H48" s="6">
        <f t="shared" ref="H48:O48" si="62">H41+1</f>
        <v>4</v>
      </c>
      <c r="I48" s="6">
        <f t="shared" si="62"/>
        <v>4</v>
      </c>
      <c r="J48" s="6">
        <f t="shared" si="62"/>
        <v>4</v>
      </c>
      <c r="K48" s="6">
        <f t="shared" si="62"/>
        <v>4</v>
      </c>
      <c r="L48" s="6">
        <f t="shared" si="62"/>
        <v>4</v>
      </c>
      <c r="M48" s="6">
        <f t="shared" si="62"/>
        <v>4</v>
      </c>
      <c r="N48" s="6">
        <f t="shared" si="62"/>
        <v>4</v>
      </c>
      <c r="O48" s="6">
        <f t="shared" si="62"/>
        <v>4</v>
      </c>
    </row>
    <row r="49" spans="1:20" x14ac:dyDescent="0.25">
      <c r="A49" s="22" t="s">
        <v>1</v>
      </c>
      <c r="B49" s="3"/>
      <c r="C49" s="3">
        <f>C42-C47</f>
        <v>12.5</v>
      </c>
      <c r="D49" s="3">
        <f t="shared" ref="D49:G49" si="63">D42-D47</f>
        <v>22.448979591836736</v>
      </c>
      <c r="E49" s="3">
        <f t="shared" si="63"/>
        <v>30.46875</v>
      </c>
      <c r="F49" s="3">
        <f t="shared" si="63"/>
        <v>41.65</v>
      </c>
      <c r="G49" s="3">
        <f t="shared" si="63"/>
        <v>49.21875</v>
      </c>
      <c r="H49" s="3">
        <f t="shared" ref="H49:O49" si="64">H42-H47</f>
        <v>52.344105598543472</v>
      </c>
      <c r="I49" s="3">
        <f t="shared" si="64"/>
        <v>55.120262390670561</v>
      </c>
      <c r="J49" s="3">
        <f t="shared" si="64"/>
        <v>57.6</v>
      </c>
      <c r="K49" s="3">
        <f t="shared" si="64"/>
        <v>59.82666015625</v>
      </c>
      <c r="L49" s="3">
        <f t="shared" si="64"/>
        <v>61.835945450844697</v>
      </c>
      <c r="M49" s="3">
        <f t="shared" si="64"/>
        <v>63.657407407407405</v>
      </c>
      <c r="N49" s="3">
        <f t="shared" si="64"/>
        <v>65.315643679836711</v>
      </c>
      <c r="O49" s="3">
        <f t="shared" si="64"/>
        <v>66.831249999999997</v>
      </c>
      <c r="P49" s="3"/>
      <c r="Q49" s="3"/>
      <c r="R49" s="3"/>
      <c r="S49" s="3"/>
      <c r="T49" s="3"/>
    </row>
    <row r="50" spans="1:20" x14ac:dyDescent="0.25">
      <c r="A50" s="22" t="s">
        <v>21</v>
      </c>
      <c r="B50" s="23"/>
      <c r="C50" s="23">
        <v>0.5</v>
      </c>
      <c r="D50" s="23">
        <v>1</v>
      </c>
      <c r="E50" s="23">
        <v>1</v>
      </c>
      <c r="F50" s="23">
        <v>1</v>
      </c>
      <c r="G50" s="23">
        <v>1</v>
      </c>
      <c r="H50" s="23">
        <v>1</v>
      </c>
      <c r="I50" s="23">
        <v>1</v>
      </c>
      <c r="J50" s="23">
        <v>1</v>
      </c>
      <c r="K50" s="23">
        <v>1</v>
      </c>
      <c r="L50" s="23">
        <v>1</v>
      </c>
      <c r="M50" s="23">
        <v>1</v>
      </c>
      <c r="N50" s="23">
        <v>1</v>
      </c>
      <c r="O50" s="23">
        <v>1</v>
      </c>
      <c r="P50" s="23"/>
      <c r="Q50" s="23"/>
      <c r="R50" s="23"/>
      <c r="S50" s="23"/>
      <c r="T50" s="23"/>
    </row>
    <row r="51" spans="1:20" x14ac:dyDescent="0.25">
      <c r="A51" s="8" t="s">
        <v>10</v>
      </c>
      <c r="B51" s="23"/>
      <c r="C51" s="23">
        <f>C44-C43</f>
        <v>0.5</v>
      </c>
      <c r="D51" s="23">
        <f t="shared" ref="D51:G51" si="65">D44-D43</f>
        <v>1</v>
      </c>
      <c r="E51" s="23">
        <f t="shared" si="65"/>
        <v>1.5</v>
      </c>
      <c r="F51" s="23">
        <f t="shared" si="65"/>
        <v>2.5</v>
      </c>
      <c r="G51" s="23">
        <f t="shared" si="65"/>
        <v>3.5</v>
      </c>
      <c r="H51" s="23">
        <f t="shared" ref="H51:O51" si="66">H44-H43</f>
        <v>4</v>
      </c>
      <c r="I51" s="23">
        <f t="shared" si="66"/>
        <v>4.5</v>
      </c>
      <c r="J51" s="23">
        <f t="shared" si="66"/>
        <v>5</v>
      </c>
      <c r="K51" s="23">
        <f t="shared" si="66"/>
        <v>5.5</v>
      </c>
      <c r="L51" s="23">
        <f t="shared" si="66"/>
        <v>6</v>
      </c>
      <c r="M51" s="23">
        <f t="shared" si="66"/>
        <v>6.5</v>
      </c>
      <c r="N51" s="23">
        <f t="shared" si="66"/>
        <v>7</v>
      </c>
      <c r="O51" s="23">
        <f t="shared" si="66"/>
        <v>7.5</v>
      </c>
      <c r="P51" s="23"/>
      <c r="Q51" s="23"/>
      <c r="R51" s="23"/>
      <c r="S51" s="23"/>
      <c r="T51" s="23"/>
    </row>
    <row r="52" spans="1:20" x14ac:dyDescent="0.25">
      <c r="A52" s="8" t="s">
        <v>15</v>
      </c>
      <c r="B52" s="3"/>
      <c r="C52" s="3">
        <f>C49*C$26*C50</f>
        <v>3.125</v>
      </c>
      <c r="D52" s="3">
        <f t="shared" ref="D52:G52" si="67">D49*D$26*D50</f>
        <v>9.6209912536443145</v>
      </c>
      <c r="E52" s="3">
        <f t="shared" si="67"/>
        <v>11.42578125</v>
      </c>
      <c r="F52" s="3">
        <f t="shared" si="67"/>
        <v>12.495000000000001</v>
      </c>
      <c r="G52" s="3">
        <f t="shared" si="67"/>
        <v>12.3046875</v>
      </c>
      <c r="H52" s="3">
        <f t="shared" ref="H52:O52" si="68">H49*H$26*H50</f>
        <v>12.079408984279263</v>
      </c>
      <c r="I52" s="3">
        <f t="shared" si="68"/>
        <v>11.811484798000834</v>
      </c>
      <c r="J52" s="3">
        <f t="shared" si="68"/>
        <v>11.520000000000001</v>
      </c>
      <c r="K52" s="3">
        <f t="shared" si="68"/>
        <v>11.217498779296875</v>
      </c>
      <c r="L52" s="3">
        <f t="shared" si="68"/>
        <v>10.912225667796122</v>
      </c>
      <c r="M52" s="3">
        <f t="shared" si="68"/>
        <v>10.609567901234566</v>
      </c>
      <c r="N52" s="3">
        <f t="shared" si="68"/>
        <v>10.312996370500533</v>
      </c>
      <c r="O52" s="3">
        <f t="shared" si="68"/>
        <v>10.024687500000001</v>
      </c>
      <c r="P52" s="3"/>
      <c r="Q52" s="3"/>
      <c r="R52" s="3"/>
      <c r="S52" s="3"/>
      <c r="T52" s="3"/>
    </row>
    <row r="53" spans="1:20" x14ac:dyDescent="0.25">
      <c r="A53" s="8" t="s">
        <v>16</v>
      </c>
      <c r="B53" s="3"/>
      <c r="C53" s="3">
        <f>C49/C51*C50</f>
        <v>12.5</v>
      </c>
      <c r="D53" s="3">
        <f t="shared" ref="D53:G53" si="69">D49/D51*D50</f>
        <v>22.448979591836736</v>
      </c>
      <c r="E53" s="3">
        <f t="shared" si="69"/>
        <v>20.3125</v>
      </c>
      <c r="F53" s="3">
        <f t="shared" si="69"/>
        <v>16.66</v>
      </c>
      <c r="G53" s="3">
        <f t="shared" si="69"/>
        <v>14.0625</v>
      </c>
      <c r="H53" s="3">
        <f t="shared" ref="H53:O53" si="70">H49/H51*H50</f>
        <v>13.086026399635868</v>
      </c>
      <c r="I53" s="3">
        <f t="shared" si="70"/>
        <v>12.248947197926791</v>
      </c>
      <c r="J53" s="3">
        <f t="shared" si="70"/>
        <v>11.52</v>
      </c>
      <c r="K53" s="3">
        <f t="shared" si="70"/>
        <v>10.877574573863637</v>
      </c>
      <c r="L53" s="3">
        <f t="shared" si="70"/>
        <v>10.305990908474117</v>
      </c>
      <c r="M53" s="3">
        <f t="shared" si="70"/>
        <v>9.7934472934472936</v>
      </c>
      <c r="N53" s="3">
        <f t="shared" si="70"/>
        <v>9.3308062399766722</v>
      </c>
      <c r="O53" s="3">
        <f t="shared" si="70"/>
        <v>8.9108333333333327</v>
      </c>
      <c r="P53" s="3"/>
      <c r="Q53" s="3"/>
      <c r="R53" s="3"/>
      <c r="S53" s="3"/>
      <c r="T53" s="3"/>
    </row>
    <row r="54" spans="1:20" x14ac:dyDescent="0.25">
      <c r="A54" s="8" t="s">
        <v>17</v>
      </c>
      <c r="B54" s="3"/>
      <c r="C54" s="3">
        <f>MAX(C52,C53)</f>
        <v>12.5</v>
      </c>
      <c r="D54" s="3">
        <f t="shared" ref="D54:G54" si="71">MAX(D52,D53)</f>
        <v>22.448979591836736</v>
      </c>
      <c r="E54" s="3">
        <f t="shared" si="71"/>
        <v>20.3125</v>
      </c>
      <c r="F54" s="3">
        <f t="shared" si="71"/>
        <v>16.66</v>
      </c>
      <c r="G54" s="3">
        <f t="shared" si="71"/>
        <v>14.0625</v>
      </c>
      <c r="H54" s="3">
        <f t="shared" ref="H54:O54" si="72">MAX(H52,H53)</f>
        <v>13.086026399635868</v>
      </c>
      <c r="I54" s="3">
        <f t="shared" si="72"/>
        <v>12.248947197926791</v>
      </c>
      <c r="J54" s="3">
        <f t="shared" si="72"/>
        <v>11.520000000000001</v>
      </c>
      <c r="K54" s="3">
        <f t="shared" si="72"/>
        <v>11.217498779296875</v>
      </c>
      <c r="L54" s="3">
        <f t="shared" si="72"/>
        <v>10.912225667796122</v>
      </c>
      <c r="M54" s="3">
        <f t="shared" si="72"/>
        <v>10.609567901234566</v>
      </c>
      <c r="N54" s="3">
        <f t="shared" si="72"/>
        <v>10.312996370500533</v>
      </c>
      <c r="O54" s="3">
        <f t="shared" si="72"/>
        <v>10.024687500000001</v>
      </c>
      <c r="P54" s="3"/>
      <c r="Q54" s="3"/>
      <c r="R54" s="3"/>
      <c r="S54" s="3"/>
      <c r="T54" s="3"/>
    </row>
    <row r="55" spans="1:20" s="6" customFormat="1" x14ac:dyDescent="0.25">
      <c r="E55" s="6">
        <f t="shared" ref="E55:G55" si="73">E48+1</f>
        <v>5</v>
      </c>
      <c r="F55" s="6">
        <f t="shared" si="73"/>
        <v>5</v>
      </c>
      <c r="G55" s="6">
        <f t="shared" si="73"/>
        <v>5</v>
      </c>
      <c r="H55" s="6">
        <f t="shared" ref="H55:O55" si="74">H48+1</f>
        <v>5</v>
      </c>
      <c r="I55" s="6">
        <f t="shared" si="74"/>
        <v>5</v>
      </c>
      <c r="J55" s="6">
        <f t="shared" si="74"/>
        <v>5</v>
      </c>
      <c r="K55" s="6">
        <f t="shared" si="74"/>
        <v>5</v>
      </c>
      <c r="L55" s="6">
        <f t="shared" si="74"/>
        <v>5</v>
      </c>
      <c r="M55" s="6">
        <f t="shared" si="74"/>
        <v>5</v>
      </c>
      <c r="N55" s="6">
        <f t="shared" si="74"/>
        <v>5</v>
      </c>
      <c r="O55" s="6">
        <f t="shared" si="74"/>
        <v>5</v>
      </c>
    </row>
    <row r="56" spans="1:20" x14ac:dyDescent="0.25">
      <c r="C56" s="3"/>
      <c r="D56" s="3"/>
      <c r="E56" s="3">
        <f t="shared" ref="E56:G56" si="75">E49-E54</f>
        <v>10.15625</v>
      </c>
      <c r="F56" s="3">
        <f t="shared" si="75"/>
        <v>24.99</v>
      </c>
      <c r="G56" s="3">
        <f t="shared" si="75"/>
        <v>35.15625</v>
      </c>
      <c r="H56" s="3">
        <f t="shared" ref="H56:O56" si="76">H49-H54</f>
        <v>39.258079198907602</v>
      </c>
      <c r="I56" s="3">
        <f t="shared" si="76"/>
        <v>42.871315192743772</v>
      </c>
      <c r="J56" s="3">
        <f t="shared" si="76"/>
        <v>46.08</v>
      </c>
      <c r="K56" s="3">
        <f t="shared" si="76"/>
        <v>48.609161376953125</v>
      </c>
      <c r="L56" s="3">
        <f t="shared" si="76"/>
        <v>50.923719783048575</v>
      </c>
      <c r="M56" s="3">
        <f t="shared" si="76"/>
        <v>53.047839506172835</v>
      </c>
      <c r="N56" s="3">
        <f t="shared" si="76"/>
        <v>55.002647309336176</v>
      </c>
      <c r="O56" s="3">
        <f t="shared" si="76"/>
        <v>56.806562499999998</v>
      </c>
      <c r="P56" s="3"/>
      <c r="Q56" s="3"/>
      <c r="R56" s="3"/>
      <c r="S56" s="3"/>
      <c r="T56" s="3"/>
    </row>
    <row r="57" spans="1:20" x14ac:dyDescent="0.25">
      <c r="C57" s="23"/>
      <c r="D57" s="23"/>
      <c r="E57" s="23">
        <v>0.5</v>
      </c>
      <c r="F57" s="23">
        <v>1</v>
      </c>
      <c r="G57" s="23">
        <v>1</v>
      </c>
      <c r="H57" s="23">
        <v>1</v>
      </c>
      <c r="I57" s="23">
        <v>1</v>
      </c>
      <c r="J57" s="23">
        <v>1</v>
      </c>
      <c r="K57" s="23">
        <v>1</v>
      </c>
      <c r="L57" s="23">
        <v>1</v>
      </c>
      <c r="M57" s="23">
        <v>1</v>
      </c>
      <c r="N57" s="23">
        <v>1</v>
      </c>
      <c r="O57" s="23">
        <v>1</v>
      </c>
      <c r="P57" s="23"/>
      <c r="Q57" s="23"/>
      <c r="R57" s="23"/>
      <c r="S57" s="23"/>
      <c r="T57" s="23"/>
    </row>
    <row r="58" spans="1:20" x14ac:dyDescent="0.25">
      <c r="C58" s="23"/>
      <c r="D58" s="23"/>
      <c r="E58" s="23">
        <f t="shared" ref="E58:G58" si="77">E51-E50</f>
        <v>0.5</v>
      </c>
      <c r="F58" s="23">
        <f t="shared" si="77"/>
        <v>1.5</v>
      </c>
      <c r="G58" s="23">
        <f t="shared" si="77"/>
        <v>2.5</v>
      </c>
      <c r="H58" s="23">
        <f t="shared" ref="H58:O58" si="78">H51-H50</f>
        <v>3</v>
      </c>
      <c r="I58" s="23">
        <f t="shared" si="78"/>
        <v>3.5</v>
      </c>
      <c r="J58" s="23">
        <f t="shared" si="78"/>
        <v>4</v>
      </c>
      <c r="K58" s="23">
        <f t="shared" si="78"/>
        <v>4.5</v>
      </c>
      <c r="L58" s="23">
        <f t="shared" si="78"/>
        <v>5</v>
      </c>
      <c r="M58" s="23">
        <f t="shared" si="78"/>
        <v>5.5</v>
      </c>
      <c r="N58" s="23">
        <f t="shared" si="78"/>
        <v>6</v>
      </c>
      <c r="O58" s="23">
        <f t="shared" si="78"/>
        <v>6.5</v>
      </c>
      <c r="P58" s="23"/>
      <c r="Q58" s="23"/>
      <c r="R58" s="23"/>
      <c r="S58" s="23"/>
      <c r="T58" s="23"/>
    </row>
    <row r="59" spans="1:20" x14ac:dyDescent="0.25">
      <c r="C59" s="3"/>
      <c r="D59" s="3"/>
      <c r="E59" s="3">
        <f t="shared" ref="E59:G59" si="79">E56*E$26*E57</f>
        <v>1.904296875</v>
      </c>
      <c r="F59" s="3">
        <f t="shared" si="79"/>
        <v>7.4970000000000008</v>
      </c>
      <c r="G59" s="3">
        <f t="shared" si="79"/>
        <v>8.7890625</v>
      </c>
      <c r="H59" s="3">
        <f t="shared" ref="H59:O59" si="80">H56*H$26*H57</f>
        <v>9.059556738209448</v>
      </c>
      <c r="I59" s="3">
        <f t="shared" si="80"/>
        <v>9.1867103984450935</v>
      </c>
      <c r="J59" s="3">
        <f t="shared" si="80"/>
        <v>9.2159999999999993</v>
      </c>
      <c r="K59" s="3">
        <f t="shared" si="80"/>
        <v>9.1142177581787109</v>
      </c>
      <c r="L59" s="3">
        <f t="shared" si="80"/>
        <v>8.9865387852438658</v>
      </c>
      <c r="M59" s="3">
        <f t="shared" si="80"/>
        <v>8.8413065843621386</v>
      </c>
      <c r="N59" s="3">
        <f t="shared" si="80"/>
        <v>8.684628522526765</v>
      </c>
      <c r="O59" s="3">
        <f t="shared" si="80"/>
        <v>8.5209843750000012</v>
      </c>
      <c r="P59" s="3"/>
      <c r="Q59" s="3"/>
      <c r="R59" s="3"/>
      <c r="S59" s="3"/>
      <c r="T59" s="3"/>
    </row>
    <row r="60" spans="1:20" x14ac:dyDescent="0.25">
      <c r="C60" s="3"/>
      <c r="D60" s="3"/>
      <c r="E60" s="3">
        <f t="shared" ref="E60:G60" si="81">E56/E58*E57</f>
        <v>10.15625</v>
      </c>
      <c r="F60" s="3">
        <f t="shared" si="81"/>
        <v>16.66</v>
      </c>
      <c r="G60" s="3">
        <f t="shared" si="81"/>
        <v>14.0625</v>
      </c>
      <c r="H60" s="3">
        <f t="shared" ref="H60:O60" si="82">H56/H58*H57</f>
        <v>13.086026399635868</v>
      </c>
      <c r="I60" s="3">
        <f t="shared" si="82"/>
        <v>12.248947197926793</v>
      </c>
      <c r="J60" s="3">
        <f t="shared" si="82"/>
        <v>11.52</v>
      </c>
      <c r="K60" s="3">
        <f t="shared" si="82"/>
        <v>10.802035861545139</v>
      </c>
      <c r="L60" s="3">
        <f t="shared" si="82"/>
        <v>10.184743956609715</v>
      </c>
      <c r="M60" s="3">
        <f t="shared" si="82"/>
        <v>9.6450617283950617</v>
      </c>
      <c r="N60" s="3">
        <f t="shared" si="82"/>
        <v>9.1671078848893632</v>
      </c>
      <c r="O60" s="3">
        <f t="shared" si="82"/>
        <v>8.7394711538461536</v>
      </c>
      <c r="P60" s="3"/>
      <c r="Q60" s="3"/>
      <c r="R60" s="3"/>
      <c r="S60" s="3"/>
      <c r="T60" s="3"/>
    </row>
    <row r="61" spans="1:20" x14ac:dyDescent="0.25">
      <c r="C61" s="3"/>
      <c r="D61" s="3"/>
      <c r="E61" s="3">
        <f t="shared" ref="E61:G61" si="83">MAX(E59,E60)</f>
        <v>10.15625</v>
      </c>
      <c r="F61" s="3">
        <f t="shared" si="83"/>
        <v>16.66</v>
      </c>
      <c r="G61" s="3">
        <f t="shared" si="83"/>
        <v>14.0625</v>
      </c>
      <c r="H61" s="3">
        <f t="shared" ref="H61:O61" si="84">MAX(H59,H60)</f>
        <v>13.086026399635868</v>
      </c>
      <c r="I61" s="3">
        <f t="shared" si="84"/>
        <v>12.248947197926793</v>
      </c>
      <c r="J61" s="3">
        <f t="shared" si="84"/>
        <v>11.52</v>
      </c>
      <c r="K61" s="3">
        <f t="shared" si="84"/>
        <v>10.802035861545139</v>
      </c>
      <c r="L61" s="3">
        <f t="shared" si="84"/>
        <v>10.184743956609715</v>
      </c>
      <c r="M61" s="3">
        <f t="shared" si="84"/>
        <v>9.6450617283950617</v>
      </c>
      <c r="N61" s="3">
        <f t="shared" si="84"/>
        <v>9.1671078848893632</v>
      </c>
      <c r="O61" s="3">
        <f t="shared" si="84"/>
        <v>8.7394711538461536</v>
      </c>
      <c r="P61" s="3"/>
      <c r="Q61" s="3"/>
      <c r="R61" s="3"/>
      <c r="S61" s="3"/>
      <c r="T61" s="3"/>
    </row>
    <row r="62" spans="1:20" s="6" customFormat="1" x14ac:dyDescent="0.25">
      <c r="F62" s="6">
        <f t="shared" ref="F62:G62" si="85">F55+1</f>
        <v>6</v>
      </c>
      <c r="G62" s="6">
        <f t="shared" si="85"/>
        <v>6</v>
      </c>
      <c r="H62" s="6">
        <f t="shared" ref="H62:O62" si="86">H55+1</f>
        <v>6</v>
      </c>
      <c r="I62" s="6">
        <f t="shared" si="86"/>
        <v>6</v>
      </c>
      <c r="J62" s="6">
        <f t="shared" si="86"/>
        <v>6</v>
      </c>
      <c r="K62" s="6">
        <f t="shared" si="86"/>
        <v>6</v>
      </c>
      <c r="L62" s="6">
        <f t="shared" si="86"/>
        <v>6</v>
      </c>
      <c r="M62" s="6">
        <f t="shared" si="86"/>
        <v>6</v>
      </c>
      <c r="N62" s="6">
        <f t="shared" si="86"/>
        <v>6</v>
      </c>
      <c r="O62" s="6">
        <f t="shared" si="86"/>
        <v>6</v>
      </c>
    </row>
    <row r="63" spans="1:20" x14ac:dyDescent="0.25">
      <c r="C63" s="3"/>
      <c r="D63" s="3"/>
      <c r="E63" s="3"/>
      <c r="F63" s="3">
        <f t="shared" ref="F63:G63" si="87">F56-F61</f>
        <v>8.3299999999999983</v>
      </c>
      <c r="G63" s="3">
        <f t="shared" si="87"/>
        <v>21.09375</v>
      </c>
      <c r="H63" s="3">
        <f t="shared" ref="H63:O63" si="88">H56-H61</f>
        <v>26.172052799271732</v>
      </c>
      <c r="I63" s="3">
        <f t="shared" si="88"/>
        <v>30.62236799481698</v>
      </c>
      <c r="J63" s="3">
        <f t="shared" si="88"/>
        <v>34.56</v>
      </c>
      <c r="K63" s="3">
        <f t="shared" si="88"/>
        <v>37.807125515407989</v>
      </c>
      <c r="L63" s="3">
        <f t="shared" si="88"/>
        <v>40.73897582643886</v>
      </c>
      <c r="M63" s="3">
        <f t="shared" si="88"/>
        <v>43.402777777777771</v>
      </c>
      <c r="N63" s="3">
        <f t="shared" si="88"/>
        <v>45.835539424446814</v>
      </c>
      <c r="O63" s="3">
        <f t="shared" si="88"/>
        <v>48.067091346153845</v>
      </c>
      <c r="P63" s="3"/>
      <c r="Q63" s="3"/>
      <c r="R63" s="3"/>
      <c r="S63" s="3"/>
      <c r="T63" s="3"/>
    </row>
    <row r="64" spans="1:20" x14ac:dyDescent="0.25">
      <c r="C64" s="23"/>
      <c r="D64" s="23"/>
      <c r="E64" s="23"/>
      <c r="F64" s="23">
        <v>0.5</v>
      </c>
      <c r="G64" s="23">
        <v>1</v>
      </c>
      <c r="H64" s="23">
        <v>1</v>
      </c>
      <c r="I64" s="23">
        <v>1</v>
      </c>
      <c r="J64" s="23">
        <v>1</v>
      </c>
      <c r="K64" s="23">
        <v>1</v>
      </c>
      <c r="L64" s="23">
        <v>1</v>
      </c>
      <c r="M64" s="23">
        <v>1</v>
      </c>
      <c r="N64" s="23">
        <v>1</v>
      </c>
      <c r="O64" s="23">
        <v>1</v>
      </c>
      <c r="P64" s="23"/>
      <c r="Q64" s="23"/>
      <c r="R64" s="23"/>
      <c r="S64" s="23"/>
      <c r="T64" s="23"/>
    </row>
    <row r="65" spans="3:20" x14ac:dyDescent="0.25">
      <c r="C65" s="23"/>
      <c r="D65" s="23"/>
      <c r="E65" s="23"/>
      <c r="F65" s="23">
        <f t="shared" ref="F65:G65" si="89">F58-F57</f>
        <v>0.5</v>
      </c>
      <c r="G65" s="23">
        <f t="shared" si="89"/>
        <v>1.5</v>
      </c>
      <c r="H65" s="23">
        <f t="shared" ref="H65:O65" si="90">H58-H57</f>
        <v>2</v>
      </c>
      <c r="I65" s="23">
        <f t="shared" si="90"/>
        <v>2.5</v>
      </c>
      <c r="J65" s="23">
        <f t="shared" si="90"/>
        <v>3</v>
      </c>
      <c r="K65" s="23">
        <f t="shared" si="90"/>
        <v>3.5</v>
      </c>
      <c r="L65" s="23">
        <f t="shared" si="90"/>
        <v>4</v>
      </c>
      <c r="M65" s="23">
        <f t="shared" si="90"/>
        <v>4.5</v>
      </c>
      <c r="N65" s="23">
        <f t="shared" si="90"/>
        <v>5</v>
      </c>
      <c r="O65" s="23">
        <f t="shared" si="90"/>
        <v>5.5</v>
      </c>
      <c r="P65" s="23"/>
      <c r="Q65" s="23"/>
      <c r="R65" s="23"/>
      <c r="S65" s="23"/>
      <c r="T65" s="23"/>
    </row>
    <row r="66" spans="3:20" x14ac:dyDescent="0.25">
      <c r="C66" s="3"/>
      <c r="D66" s="3"/>
      <c r="E66" s="3"/>
      <c r="F66" s="3">
        <f t="shared" ref="F66:G66" si="91">F63*F$26*F64</f>
        <v>1.2494999999999998</v>
      </c>
      <c r="G66" s="3">
        <f t="shared" si="91"/>
        <v>5.2734375</v>
      </c>
      <c r="H66" s="3">
        <f t="shared" ref="H66:O66" si="92">H63*H$26*H64</f>
        <v>6.0397044921396308</v>
      </c>
      <c r="I66" s="3">
        <f t="shared" si="92"/>
        <v>6.5619359988893526</v>
      </c>
      <c r="J66" s="3">
        <f t="shared" si="92"/>
        <v>6.9120000000000008</v>
      </c>
      <c r="K66" s="3">
        <f t="shared" si="92"/>
        <v>7.088836034138998</v>
      </c>
      <c r="L66" s="3">
        <f t="shared" si="92"/>
        <v>7.189231028195092</v>
      </c>
      <c r="M66" s="3">
        <f t="shared" si="92"/>
        <v>7.2337962962962949</v>
      </c>
      <c r="N66" s="3">
        <f t="shared" si="92"/>
        <v>7.2371904354389702</v>
      </c>
      <c r="O66" s="3">
        <f t="shared" si="92"/>
        <v>7.2100637019230778</v>
      </c>
      <c r="P66" s="3"/>
      <c r="Q66" s="3"/>
      <c r="R66" s="3"/>
      <c r="S66" s="3"/>
      <c r="T66" s="3"/>
    </row>
    <row r="67" spans="3:20" x14ac:dyDescent="0.25">
      <c r="C67" s="3"/>
      <c r="D67" s="3"/>
      <c r="E67" s="3"/>
      <c r="F67" s="3">
        <f t="shared" ref="F67:G67" si="93">F63/F65*F64</f>
        <v>8.3299999999999983</v>
      </c>
      <c r="G67" s="3">
        <f t="shared" si="93"/>
        <v>14.0625</v>
      </c>
      <c r="H67" s="3">
        <f t="shared" ref="H67:O67" si="94">H63/H65*H64</f>
        <v>13.086026399635866</v>
      </c>
      <c r="I67" s="3">
        <f t="shared" si="94"/>
        <v>12.248947197926793</v>
      </c>
      <c r="J67" s="3">
        <f t="shared" si="94"/>
        <v>11.520000000000001</v>
      </c>
      <c r="K67" s="3">
        <f t="shared" si="94"/>
        <v>10.802035861545139</v>
      </c>
      <c r="L67" s="3">
        <f t="shared" si="94"/>
        <v>10.184743956609715</v>
      </c>
      <c r="M67" s="3">
        <f t="shared" si="94"/>
        <v>9.6450617283950599</v>
      </c>
      <c r="N67" s="3">
        <f t="shared" si="94"/>
        <v>9.1671078848893632</v>
      </c>
      <c r="O67" s="3">
        <f t="shared" si="94"/>
        <v>8.7394711538461536</v>
      </c>
      <c r="P67" s="3"/>
      <c r="Q67" s="3"/>
      <c r="R67" s="3"/>
      <c r="S67" s="3"/>
      <c r="T67" s="3"/>
    </row>
    <row r="68" spans="3:20" x14ac:dyDescent="0.25">
      <c r="C68" s="3"/>
      <c r="D68" s="3"/>
      <c r="E68" s="3"/>
      <c r="F68" s="3">
        <f t="shared" ref="F68:G68" si="95">MAX(F66,F67)</f>
        <v>8.3299999999999983</v>
      </c>
      <c r="G68" s="3">
        <f t="shared" si="95"/>
        <v>14.0625</v>
      </c>
      <c r="H68" s="3">
        <f t="shared" ref="H68:O68" si="96">MAX(H66,H67)</f>
        <v>13.086026399635866</v>
      </c>
      <c r="I68" s="3">
        <f t="shared" si="96"/>
        <v>12.248947197926793</v>
      </c>
      <c r="J68" s="3">
        <f t="shared" si="96"/>
        <v>11.520000000000001</v>
      </c>
      <c r="K68" s="3">
        <f t="shared" si="96"/>
        <v>10.802035861545139</v>
      </c>
      <c r="L68" s="3">
        <f t="shared" si="96"/>
        <v>10.184743956609715</v>
      </c>
      <c r="M68" s="3">
        <f t="shared" si="96"/>
        <v>9.6450617283950599</v>
      </c>
      <c r="N68" s="3">
        <f t="shared" si="96"/>
        <v>9.1671078848893632</v>
      </c>
      <c r="O68" s="3">
        <f t="shared" si="96"/>
        <v>8.7394711538461536</v>
      </c>
      <c r="P68" s="3"/>
      <c r="Q68" s="3"/>
      <c r="R68" s="3"/>
      <c r="S68" s="3"/>
      <c r="T68" s="3"/>
    </row>
    <row r="69" spans="3:20" s="6" customFormat="1" x14ac:dyDescent="0.25">
      <c r="G69" s="6">
        <f t="shared" ref="G69" si="97">G62+1</f>
        <v>7</v>
      </c>
      <c r="H69" s="6">
        <f t="shared" ref="H69:O69" si="98">H62+1</f>
        <v>7</v>
      </c>
      <c r="I69" s="6">
        <f t="shared" si="98"/>
        <v>7</v>
      </c>
      <c r="J69" s="6">
        <f t="shared" si="98"/>
        <v>7</v>
      </c>
      <c r="K69" s="6">
        <f t="shared" si="98"/>
        <v>7</v>
      </c>
      <c r="L69" s="6">
        <f t="shared" si="98"/>
        <v>7</v>
      </c>
      <c r="M69" s="6">
        <f t="shared" si="98"/>
        <v>7</v>
      </c>
      <c r="N69" s="6">
        <f t="shared" si="98"/>
        <v>7</v>
      </c>
      <c r="O69" s="6">
        <f t="shared" si="98"/>
        <v>7</v>
      </c>
    </row>
    <row r="70" spans="3:20" x14ac:dyDescent="0.25">
      <c r="D70" s="3"/>
      <c r="E70" s="3"/>
      <c r="F70" s="3"/>
      <c r="G70" s="3">
        <f t="shared" ref="G70" si="99">G63-G68</f>
        <v>7.03125</v>
      </c>
      <c r="H70" s="3">
        <f t="shared" ref="H70:O70" si="100">H63-H68</f>
        <v>13.086026399635866</v>
      </c>
      <c r="I70" s="3">
        <f t="shared" si="100"/>
        <v>18.373420796890187</v>
      </c>
      <c r="J70" s="3">
        <f t="shared" si="100"/>
        <v>23.04</v>
      </c>
      <c r="K70" s="3">
        <f t="shared" si="100"/>
        <v>27.00508965386285</v>
      </c>
      <c r="L70" s="3">
        <f t="shared" si="100"/>
        <v>30.554231869829145</v>
      </c>
      <c r="M70" s="3">
        <f t="shared" si="100"/>
        <v>33.757716049382708</v>
      </c>
      <c r="N70" s="3">
        <f t="shared" si="100"/>
        <v>36.668431539557453</v>
      </c>
      <c r="O70" s="3">
        <f t="shared" si="100"/>
        <v>39.327620192307691</v>
      </c>
      <c r="P70" s="3"/>
      <c r="Q70" s="3"/>
      <c r="R70" s="3"/>
      <c r="S70" s="3"/>
      <c r="T70" s="3"/>
    </row>
    <row r="71" spans="3:20" x14ac:dyDescent="0.25">
      <c r="D71" s="23"/>
      <c r="E71" s="23"/>
      <c r="F71" s="23"/>
      <c r="G71" s="23">
        <v>0.5</v>
      </c>
      <c r="H71" s="23">
        <v>1</v>
      </c>
      <c r="I71" s="23">
        <v>1</v>
      </c>
      <c r="J71" s="23">
        <v>1</v>
      </c>
      <c r="K71" s="23">
        <v>1</v>
      </c>
      <c r="L71" s="23">
        <v>1</v>
      </c>
      <c r="M71" s="23">
        <v>1</v>
      </c>
      <c r="N71" s="23">
        <v>1</v>
      </c>
      <c r="O71" s="23">
        <v>1</v>
      </c>
      <c r="P71" s="23"/>
      <c r="Q71" s="23"/>
      <c r="R71" s="23"/>
      <c r="S71" s="23"/>
      <c r="T71" s="23"/>
    </row>
    <row r="72" spans="3:20" x14ac:dyDescent="0.25">
      <c r="D72" s="23"/>
      <c r="E72" s="23"/>
      <c r="F72" s="23"/>
      <c r="G72" s="23">
        <f t="shared" ref="G72" si="101">G65-G64</f>
        <v>0.5</v>
      </c>
      <c r="H72" s="23">
        <f t="shared" ref="H72:O72" si="102">H65-H64</f>
        <v>1</v>
      </c>
      <c r="I72" s="23">
        <f t="shared" si="102"/>
        <v>1.5</v>
      </c>
      <c r="J72" s="23">
        <f t="shared" si="102"/>
        <v>2</v>
      </c>
      <c r="K72" s="23">
        <f t="shared" si="102"/>
        <v>2.5</v>
      </c>
      <c r="L72" s="23">
        <f t="shared" si="102"/>
        <v>3</v>
      </c>
      <c r="M72" s="23">
        <f t="shared" si="102"/>
        <v>3.5</v>
      </c>
      <c r="N72" s="23">
        <f t="shared" si="102"/>
        <v>4</v>
      </c>
      <c r="O72" s="23">
        <f t="shared" si="102"/>
        <v>4.5</v>
      </c>
      <c r="P72" s="23"/>
      <c r="Q72" s="23"/>
      <c r="R72" s="23"/>
      <c r="S72" s="23"/>
      <c r="T72" s="23"/>
    </row>
    <row r="73" spans="3:20" x14ac:dyDescent="0.25">
      <c r="D73" s="3"/>
      <c r="E73" s="3"/>
      <c r="F73" s="3"/>
      <c r="G73" s="3">
        <f t="shared" ref="G73" si="103">G70*G$26*G71</f>
        <v>0.87890625</v>
      </c>
      <c r="H73" s="3">
        <f t="shared" ref="H73:O73" si="104">H70*H$26*H71</f>
        <v>3.0198522460698154</v>
      </c>
      <c r="I73" s="3">
        <f t="shared" si="104"/>
        <v>3.9371615993336113</v>
      </c>
      <c r="J73" s="3">
        <f t="shared" si="104"/>
        <v>4.6079999999999997</v>
      </c>
      <c r="K73" s="3">
        <f t="shared" si="104"/>
        <v>5.0634543100992842</v>
      </c>
      <c r="L73" s="3">
        <f t="shared" si="104"/>
        <v>5.391923271146319</v>
      </c>
      <c r="M73" s="3">
        <f t="shared" si="104"/>
        <v>5.6262860082304513</v>
      </c>
      <c r="N73" s="3">
        <f t="shared" si="104"/>
        <v>5.7897523483511764</v>
      </c>
      <c r="O73" s="3">
        <f t="shared" si="104"/>
        <v>5.8991430288461544</v>
      </c>
      <c r="P73" s="3"/>
      <c r="Q73" s="3"/>
      <c r="R73" s="3"/>
      <c r="S73" s="3"/>
      <c r="T73" s="3"/>
    </row>
    <row r="74" spans="3:20" x14ac:dyDescent="0.25">
      <c r="D74" s="3"/>
      <c r="E74" s="3"/>
      <c r="F74" s="3"/>
      <c r="G74" s="3">
        <f t="shared" ref="G74" si="105">G70/G72*G71</f>
        <v>7.03125</v>
      </c>
      <c r="H74" s="3">
        <f t="shared" ref="H74:O74" si="106">H70/H72*H71</f>
        <v>13.086026399635866</v>
      </c>
      <c r="I74" s="3">
        <f t="shared" si="106"/>
        <v>12.248947197926791</v>
      </c>
      <c r="J74" s="3">
        <f t="shared" si="106"/>
        <v>11.52</v>
      </c>
      <c r="K74" s="3">
        <f t="shared" si="106"/>
        <v>10.802035861545139</v>
      </c>
      <c r="L74" s="3">
        <f t="shared" si="106"/>
        <v>10.184743956609715</v>
      </c>
      <c r="M74" s="3">
        <f t="shared" si="106"/>
        <v>9.6450617283950599</v>
      </c>
      <c r="N74" s="3">
        <f t="shared" si="106"/>
        <v>9.1671078848893632</v>
      </c>
      <c r="O74" s="3">
        <f t="shared" si="106"/>
        <v>8.7394711538461536</v>
      </c>
      <c r="P74" s="3"/>
      <c r="Q74" s="3"/>
      <c r="R74" s="3"/>
      <c r="S74" s="3"/>
      <c r="T74" s="3"/>
    </row>
    <row r="75" spans="3:20" x14ac:dyDescent="0.25">
      <c r="D75" s="3"/>
      <c r="E75" s="3"/>
      <c r="F75" s="3"/>
      <c r="G75" s="3">
        <f t="shared" ref="G75" si="107">MAX(G73,G74)</f>
        <v>7.03125</v>
      </c>
      <c r="H75" s="3">
        <f t="shared" ref="H75:O75" si="108">MAX(H73,H74)</f>
        <v>13.086026399635866</v>
      </c>
      <c r="I75" s="3">
        <f t="shared" si="108"/>
        <v>12.248947197926791</v>
      </c>
      <c r="J75" s="3">
        <f t="shared" si="108"/>
        <v>11.52</v>
      </c>
      <c r="K75" s="3">
        <f t="shared" si="108"/>
        <v>10.802035861545139</v>
      </c>
      <c r="L75" s="3">
        <f t="shared" si="108"/>
        <v>10.184743956609715</v>
      </c>
      <c r="M75" s="3">
        <f t="shared" si="108"/>
        <v>9.6450617283950599</v>
      </c>
      <c r="N75" s="3">
        <f t="shared" si="108"/>
        <v>9.1671078848893632</v>
      </c>
      <c r="O75" s="3">
        <f t="shared" si="108"/>
        <v>8.7394711538461536</v>
      </c>
      <c r="P75" s="3"/>
      <c r="Q75" s="3"/>
      <c r="R75" s="3"/>
      <c r="S75" s="3"/>
      <c r="T75" s="3"/>
    </row>
    <row r="76" spans="3:20" s="6" customFormat="1" x14ac:dyDescent="0.25">
      <c r="I76" s="6">
        <f t="shared" ref="I76:O76" si="109">I69+1</f>
        <v>8</v>
      </c>
      <c r="J76" s="6">
        <f t="shared" si="109"/>
        <v>8</v>
      </c>
      <c r="K76" s="6">
        <f t="shared" si="109"/>
        <v>8</v>
      </c>
      <c r="L76" s="6">
        <f t="shared" si="109"/>
        <v>8</v>
      </c>
      <c r="M76" s="6">
        <f t="shared" si="109"/>
        <v>8</v>
      </c>
      <c r="N76" s="6">
        <f t="shared" si="109"/>
        <v>8</v>
      </c>
      <c r="O76" s="6">
        <f t="shared" si="109"/>
        <v>8</v>
      </c>
    </row>
    <row r="77" spans="3:20" x14ac:dyDescent="0.25">
      <c r="D77" s="3"/>
      <c r="E77" s="3"/>
      <c r="F77" s="3"/>
      <c r="G77" s="3"/>
      <c r="H77" s="3"/>
      <c r="I77" s="3">
        <f t="shared" ref="I77:O77" si="110">I70-I75</f>
        <v>6.1244735989633963</v>
      </c>
      <c r="J77" s="3">
        <f t="shared" si="110"/>
        <v>11.52</v>
      </c>
      <c r="K77" s="3">
        <f t="shared" si="110"/>
        <v>16.203053792317711</v>
      </c>
      <c r="L77" s="3">
        <f t="shared" si="110"/>
        <v>20.36948791321943</v>
      </c>
      <c r="M77" s="3">
        <f t="shared" si="110"/>
        <v>24.112654320987648</v>
      </c>
      <c r="N77" s="3">
        <f t="shared" si="110"/>
        <v>27.501323654668091</v>
      </c>
      <c r="O77" s="3">
        <f t="shared" si="110"/>
        <v>30.588149038461538</v>
      </c>
      <c r="P77" s="3"/>
      <c r="Q77" s="3"/>
      <c r="R77" s="3"/>
      <c r="S77" s="3"/>
      <c r="T77" s="3"/>
    </row>
    <row r="78" spans="3:20" x14ac:dyDescent="0.25">
      <c r="D78" s="23"/>
      <c r="E78" s="23"/>
      <c r="F78" s="23"/>
      <c r="G78" s="23"/>
      <c r="H78" s="23"/>
      <c r="I78" s="23">
        <v>0.5</v>
      </c>
      <c r="J78" s="23">
        <v>1</v>
      </c>
      <c r="K78" s="23">
        <v>1</v>
      </c>
      <c r="L78" s="23">
        <v>1</v>
      </c>
      <c r="M78" s="23">
        <v>1</v>
      </c>
      <c r="N78" s="23">
        <v>1</v>
      </c>
      <c r="O78" s="23">
        <v>1</v>
      </c>
      <c r="P78" s="23"/>
      <c r="Q78" s="23"/>
      <c r="R78" s="23"/>
      <c r="S78" s="23"/>
      <c r="T78" s="23"/>
    </row>
    <row r="79" spans="3:20" x14ac:dyDescent="0.25">
      <c r="D79" s="23"/>
      <c r="E79" s="23"/>
      <c r="F79" s="23"/>
      <c r="G79" s="23"/>
      <c r="H79" s="23"/>
      <c r="I79" s="23">
        <f t="shared" ref="I79:O79" si="111">I72-I71</f>
        <v>0.5</v>
      </c>
      <c r="J79" s="23">
        <f t="shared" si="111"/>
        <v>1</v>
      </c>
      <c r="K79" s="23">
        <f t="shared" si="111"/>
        <v>1.5</v>
      </c>
      <c r="L79" s="23">
        <f t="shared" si="111"/>
        <v>2</v>
      </c>
      <c r="M79" s="23">
        <f t="shared" si="111"/>
        <v>2.5</v>
      </c>
      <c r="N79" s="23">
        <f t="shared" si="111"/>
        <v>3</v>
      </c>
      <c r="O79" s="23">
        <f t="shared" si="111"/>
        <v>3.5</v>
      </c>
      <c r="P79" s="23"/>
      <c r="Q79" s="23"/>
      <c r="R79" s="23"/>
      <c r="S79" s="23"/>
      <c r="T79" s="23"/>
    </row>
    <row r="80" spans="3:20" x14ac:dyDescent="0.25">
      <c r="D80" s="3"/>
      <c r="E80" s="3"/>
      <c r="F80" s="3"/>
      <c r="G80" s="3"/>
      <c r="H80" s="3"/>
      <c r="I80" s="3">
        <f t="shared" ref="I80:O80" si="112">I77*I$26*I78</f>
        <v>0.65619359988893533</v>
      </c>
      <c r="J80" s="3">
        <f t="shared" si="112"/>
        <v>2.3039999999999998</v>
      </c>
      <c r="K80" s="3">
        <f t="shared" si="112"/>
        <v>3.0380725860595708</v>
      </c>
      <c r="L80" s="3">
        <f t="shared" si="112"/>
        <v>3.594615514097546</v>
      </c>
      <c r="M80" s="3">
        <f t="shared" si="112"/>
        <v>4.0187757201646077</v>
      </c>
      <c r="N80" s="3">
        <f t="shared" si="112"/>
        <v>4.3423142612633825</v>
      </c>
      <c r="O80" s="3">
        <f t="shared" si="112"/>
        <v>4.588222355769231</v>
      </c>
      <c r="P80" s="3"/>
      <c r="Q80" s="3"/>
      <c r="R80" s="3"/>
      <c r="S80" s="3"/>
      <c r="T80" s="3"/>
    </row>
    <row r="81" spans="4:20" x14ac:dyDescent="0.25">
      <c r="D81" s="3"/>
      <c r="E81" s="3"/>
      <c r="F81" s="3"/>
      <c r="G81" s="3"/>
      <c r="H81" s="3"/>
      <c r="I81" s="3">
        <f t="shared" ref="I81:O81" si="113">I77/I79*I78</f>
        <v>6.1244735989633963</v>
      </c>
      <c r="J81" s="3">
        <f t="shared" si="113"/>
        <v>11.52</v>
      </c>
      <c r="K81" s="3">
        <f t="shared" si="113"/>
        <v>10.802035861545141</v>
      </c>
      <c r="L81" s="3">
        <f t="shared" si="113"/>
        <v>10.184743956609715</v>
      </c>
      <c r="M81" s="3">
        <f t="shared" si="113"/>
        <v>9.6450617283950599</v>
      </c>
      <c r="N81" s="3">
        <f t="shared" si="113"/>
        <v>9.1671078848893632</v>
      </c>
      <c r="O81" s="3">
        <f t="shared" si="113"/>
        <v>8.7394711538461536</v>
      </c>
      <c r="P81" s="3"/>
      <c r="Q81" s="3"/>
      <c r="R81" s="3"/>
      <c r="S81" s="3"/>
      <c r="T81" s="3"/>
    </row>
    <row r="82" spans="4:20" x14ac:dyDescent="0.25">
      <c r="D82" s="3"/>
      <c r="E82" s="3"/>
      <c r="F82" s="3"/>
      <c r="G82" s="3"/>
      <c r="H82" s="3"/>
      <c r="I82" s="3">
        <f t="shared" ref="I82:O82" si="114">MAX(I80,I81)</f>
        <v>6.1244735989633963</v>
      </c>
      <c r="J82" s="3">
        <f t="shared" si="114"/>
        <v>11.52</v>
      </c>
      <c r="K82" s="3">
        <f t="shared" si="114"/>
        <v>10.802035861545141</v>
      </c>
      <c r="L82" s="3">
        <f t="shared" si="114"/>
        <v>10.184743956609715</v>
      </c>
      <c r="M82" s="3">
        <f t="shared" si="114"/>
        <v>9.6450617283950599</v>
      </c>
      <c r="N82" s="3">
        <f t="shared" si="114"/>
        <v>9.1671078848893632</v>
      </c>
      <c r="O82" s="3">
        <f t="shared" si="114"/>
        <v>8.7394711538461536</v>
      </c>
      <c r="P82" s="3"/>
      <c r="Q82" s="3"/>
      <c r="R82" s="3"/>
      <c r="S82" s="3"/>
      <c r="T82" s="3"/>
    </row>
    <row r="83" spans="4:20" s="6" customFormat="1" x14ac:dyDescent="0.25">
      <c r="K83" s="6">
        <f t="shared" ref="K83:O83" si="115">K76+1</f>
        <v>9</v>
      </c>
      <c r="L83" s="6">
        <f t="shared" si="115"/>
        <v>9</v>
      </c>
      <c r="M83" s="6">
        <f t="shared" si="115"/>
        <v>9</v>
      </c>
      <c r="N83" s="6">
        <f t="shared" si="115"/>
        <v>9</v>
      </c>
      <c r="O83" s="6">
        <f t="shared" si="115"/>
        <v>9</v>
      </c>
    </row>
    <row r="84" spans="4:20" x14ac:dyDescent="0.25">
      <c r="D84" s="3"/>
      <c r="E84" s="3"/>
      <c r="F84" s="3"/>
      <c r="G84" s="3"/>
      <c r="H84" s="3"/>
      <c r="I84" s="3"/>
      <c r="J84" s="3"/>
      <c r="K84" s="3">
        <f t="shared" ref="K84:O84" si="116">K77-K82</f>
        <v>5.4010179307725696</v>
      </c>
      <c r="L84" s="3">
        <f t="shared" si="116"/>
        <v>10.184743956609715</v>
      </c>
      <c r="M84" s="3">
        <f t="shared" si="116"/>
        <v>14.467592592592588</v>
      </c>
      <c r="N84" s="3">
        <f t="shared" si="116"/>
        <v>18.33421576977873</v>
      </c>
      <c r="O84" s="3">
        <f t="shared" si="116"/>
        <v>21.848677884615384</v>
      </c>
      <c r="P84" s="3"/>
      <c r="Q84" s="3"/>
      <c r="R84" s="3"/>
      <c r="S84" s="3"/>
      <c r="T84" s="3"/>
    </row>
    <row r="85" spans="4:20" x14ac:dyDescent="0.25">
      <c r="D85" s="23"/>
      <c r="E85" s="23"/>
      <c r="F85" s="23"/>
      <c r="G85" s="23"/>
      <c r="H85" s="23"/>
      <c r="I85" s="23"/>
      <c r="J85" s="23"/>
      <c r="K85" s="23">
        <v>0.5</v>
      </c>
      <c r="L85" s="23">
        <v>1</v>
      </c>
      <c r="M85" s="23">
        <v>1</v>
      </c>
      <c r="N85" s="23">
        <v>1</v>
      </c>
      <c r="O85" s="23">
        <v>1</v>
      </c>
      <c r="P85" s="23"/>
      <c r="Q85" s="23"/>
      <c r="R85" s="23"/>
      <c r="S85" s="23"/>
      <c r="T85" s="23"/>
    </row>
    <row r="86" spans="4:20" x14ac:dyDescent="0.25">
      <c r="D86" s="23"/>
      <c r="E86" s="23"/>
      <c r="F86" s="23"/>
      <c r="G86" s="23"/>
      <c r="H86" s="23"/>
      <c r="I86" s="23"/>
      <c r="J86" s="23"/>
      <c r="K86" s="23">
        <f t="shared" ref="K86:O86" si="117">K79-K78</f>
        <v>0.5</v>
      </c>
      <c r="L86" s="23">
        <f t="shared" si="117"/>
        <v>1</v>
      </c>
      <c r="M86" s="23">
        <f t="shared" si="117"/>
        <v>1.5</v>
      </c>
      <c r="N86" s="23">
        <f t="shared" si="117"/>
        <v>2</v>
      </c>
      <c r="O86" s="23">
        <f t="shared" si="117"/>
        <v>2.5</v>
      </c>
      <c r="P86" s="23"/>
      <c r="Q86" s="23"/>
      <c r="R86" s="23"/>
      <c r="S86" s="23"/>
      <c r="T86" s="23"/>
    </row>
    <row r="87" spans="4:20" x14ac:dyDescent="0.25">
      <c r="D87" s="3"/>
      <c r="E87" s="3"/>
      <c r="F87" s="3"/>
      <c r="G87" s="3"/>
      <c r="H87" s="3"/>
      <c r="I87" s="3"/>
      <c r="J87" s="3"/>
      <c r="K87" s="3">
        <f t="shared" ref="K87:O87" si="118">K84*K$26*K85</f>
        <v>0.50634543100992846</v>
      </c>
      <c r="L87" s="3">
        <f t="shared" si="118"/>
        <v>1.797307757048773</v>
      </c>
      <c r="M87" s="3">
        <f t="shared" si="118"/>
        <v>2.4112654320987645</v>
      </c>
      <c r="N87" s="3">
        <f t="shared" si="118"/>
        <v>2.8948761741755886</v>
      </c>
      <c r="O87" s="3">
        <f t="shared" si="118"/>
        <v>3.277301682692308</v>
      </c>
      <c r="P87" s="3"/>
      <c r="Q87" s="3"/>
      <c r="R87" s="3"/>
      <c r="S87" s="3"/>
      <c r="T87" s="3"/>
    </row>
    <row r="88" spans="4:20" x14ac:dyDescent="0.25">
      <c r="D88" s="3"/>
      <c r="E88" s="3"/>
      <c r="F88" s="3"/>
      <c r="G88" s="3"/>
      <c r="H88" s="3"/>
      <c r="I88" s="3"/>
      <c r="J88" s="3"/>
      <c r="K88" s="3">
        <f t="shared" ref="K88:O88" si="119">K84/K86*K85</f>
        <v>5.4010179307725696</v>
      </c>
      <c r="L88" s="3">
        <f t="shared" si="119"/>
        <v>10.184743956609715</v>
      </c>
      <c r="M88" s="3">
        <f t="shared" si="119"/>
        <v>9.6450617283950582</v>
      </c>
      <c r="N88" s="3">
        <f t="shared" si="119"/>
        <v>9.167107884889365</v>
      </c>
      <c r="O88" s="3">
        <f t="shared" si="119"/>
        <v>8.7394711538461536</v>
      </c>
      <c r="P88" s="3"/>
      <c r="Q88" s="3"/>
      <c r="R88" s="3"/>
      <c r="S88" s="3"/>
      <c r="T88" s="3"/>
    </row>
    <row r="89" spans="4:20" x14ac:dyDescent="0.25">
      <c r="D89" s="3"/>
      <c r="E89" s="3"/>
      <c r="F89" s="3"/>
      <c r="G89" s="3"/>
      <c r="H89" s="3"/>
      <c r="I89" s="3"/>
      <c r="J89" s="3"/>
      <c r="K89" s="3">
        <f t="shared" ref="K89:O89" si="120">MAX(K87,K88)</f>
        <v>5.4010179307725696</v>
      </c>
      <c r="L89" s="3">
        <f t="shared" si="120"/>
        <v>10.184743956609715</v>
      </c>
      <c r="M89" s="3">
        <f t="shared" si="120"/>
        <v>9.6450617283950582</v>
      </c>
      <c r="N89" s="3">
        <f t="shared" si="120"/>
        <v>9.167107884889365</v>
      </c>
      <c r="O89" s="3">
        <f t="shared" si="120"/>
        <v>8.7394711538461536</v>
      </c>
      <c r="P89" s="3"/>
      <c r="Q89" s="3"/>
      <c r="R89" s="3"/>
      <c r="S89" s="3"/>
      <c r="T89" s="3"/>
    </row>
    <row r="90" spans="4:20" s="6" customFormat="1" x14ac:dyDescent="0.25">
      <c r="M90" s="6">
        <f t="shared" ref="M90:O90" si="121">M83+1</f>
        <v>10</v>
      </c>
      <c r="N90" s="6">
        <f t="shared" si="121"/>
        <v>10</v>
      </c>
      <c r="O90" s="6">
        <f t="shared" si="121"/>
        <v>10</v>
      </c>
    </row>
    <row r="91" spans="4:20" x14ac:dyDescent="0.25">
      <c r="D91" s="3"/>
      <c r="E91" s="3"/>
      <c r="F91" s="3"/>
      <c r="G91" s="3"/>
      <c r="H91" s="3"/>
      <c r="I91" s="3"/>
      <c r="J91" s="3"/>
      <c r="K91" s="3"/>
      <c r="L91" s="3"/>
      <c r="M91" s="3">
        <f t="shared" ref="M91:O91" si="122">M84-M89</f>
        <v>4.82253086419753</v>
      </c>
      <c r="N91" s="3">
        <f t="shared" si="122"/>
        <v>9.167107884889365</v>
      </c>
      <c r="O91" s="3">
        <f t="shared" si="122"/>
        <v>13.10920673076923</v>
      </c>
      <c r="P91" s="3"/>
      <c r="Q91" s="3"/>
      <c r="R91" s="3"/>
      <c r="S91" s="3"/>
      <c r="T91" s="3"/>
    </row>
    <row r="92" spans="4:20" x14ac:dyDescent="0.25">
      <c r="D92" s="23"/>
      <c r="E92" s="23"/>
      <c r="F92" s="23"/>
      <c r="G92" s="23"/>
      <c r="H92" s="23"/>
      <c r="I92" s="23"/>
      <c r="J92" s="23"/>
      <c r="K92" s="23"/>
      <c r="L92" s="23"/>
      <c r="M92" s="23">
        <v>0.5</v>
      </c>
      <c r="N92" s="23">
        <v>1</v>
      </c>
      <c r="O92" s="23">
        <v>1</v>
      </c>
      <c r="P92" s="23"/>
      <c r="Q92" s="23"/>
      <c r="R92" s="23"/>
      <c r="S92" s="23"/>
      <c r="T92" s="23"/>
    </row>
    <row r="93" spans="4:20" x14ac:dyDescent="0.25">
      <c r="D93" s="23"/>
      <c r="E93" s="23"/>
      <c r="F93" s="23"/>
      <c r="G93" s="23"/>
      <c r="H93" s="23"/>
      <c r="I93" s="23"/>
      <c r="J93" s="23"/>
      <c r="K93" s="23"/>
      <c r="L93" s="23"/>
      <c r="M93" s="23">
        <f t="shared" ref="M93:O93" si="123">M86-M85</f>
        <v>0.5</v>
      </c>
      <c r="N93" s="23">
        <f t="shared" si="123"/>
        <v>1</v>
      </c>
      <c r="O93" s="23">
        <f t="shared" si="123"/>
        <v>1.5</v>
      </c>
      <c r="P93" s="23"/>
      <c r="Q93" s="23"/>
      <c r="R93" s="23"/>
      <c r="S93" s="23"/>
      <c r="T93" s="23"/>
    </row>
    <row r="94" spans="4:20" x14ac:dyDescent="0.25">
      <c r="D94" s="3"/>
      <c r="E94" s="3"/>
      <c r="F94" s="3"/>
      <c r="G94" s="3"/>
      <c r="H94" s="3"/>
      <c r="I94" s="3"/>
      <c r="J94" s="3"/>
      <c r="K94" s="3"/>
      <c r="L94" s="3"/>
      <c r="M94" s="3">
        <f t="shared" ref="M94:O94" si="124">M91*M$26*M92</f>
        <v>0.40187757201646079</v>
      </c>
      <c r="N94" s="3">
        <f t="shared" si="124"/>
        <v>1.4474380870877943</v>
      </c>
      <c r="O94" s="3">
        <f t="shared" si="124"/>
        <v>1.9663810096153849</v>
      </c>
      <c r="P94" s="3"/>
      <c r="Q94" s="3"/>
      <c r="R94" s="3"/>
      <c r="S94" s="3"/>
      <c r="T94" s="3"/>
    </row>
    <row r="95" spans="4:20" x14ac:dyDescent="0.25">
      <c r="D95" s="3"/>
      <c r="E95" s="3"/>
      <c r="F95" s="3"/>
      <c r="G95" s="3"/>
      <c r="H95" s="3"/>
      <c r="I95" s="3"/>
      <c r="J95" s="3"/>
      <c r="K95" s="3"/>
      <c r="L95" s="3"/>
      <c r="M95" s="3">
        <f t="shared" ref="M95:O95" si="125">M91/M93*M92</f>
        <v>4.82253086419753</v>
      </c>
      <c r="N95" s="3">
        <f t="shared" si="125"/>
        <v>9.167107884889365</v>
      </c>
      <c r="O95" s="3">
        <f t="shared" si="125"/>
        <v>8.7394711538461536</v>
      </c>
      <c r="P95" s="3"/>
      <c r="Q95" s="3"/>
      <c r="R95" s="3"/>
      <c r="S95" s="3"/>
      <c r="T95" s="3"/>
    </row>
    <row r="96" spans="4:20" x14ac:dyDescent="0.25">
      <c r="D96" s="3"/>
      <c r="E96" s="3"/>
      <c r="F96" s="3"/>
      <c r="G96" s="3"/>
      <c r="H96" s="3"/>
      <c r="I96" s="3"/>
      <c r="J96" s="3"/>
      <c r="K96" s="3"/>
      <c r="L96" s="3"/>
      <c r="M96" s="3">
        <f t="shared" ref="M96:O96" si="126">MAX(M94,M95)</f>
        <v>4.82253086419753</v>
      </c>
      <c r="N96" s="3">
        <f t="shared" si="126"/>
        <v>9.167107884889365</v>
      </c>
      <c r="O96" s="3">
        <f t="shared" si="126"/>
        <v>8.7394711538461536</v>
      </c>
      <c r="P96" s="3"/>
      <c r="Q96" s="3"/>
      <c r="R96" s="3"/>
      <c r="S96" s="3"/>
      <c r="T96" s="3"/>
    </row>
    <row r="97" spans="4:20" s="6" customFormat="1" x14ac:dyDescent="0.25">
      <c r="O97" s="6">
        <f t="shared" ref="O97" si="127">O90+1</f>
        <v>11</v>
      </c>
    </row>
    <row r="98" spans="4:20" x14ac:dyDescent="0.25">
      <c r="D98" s="3"/>
      <c r="E98" s="3"/>
      <c r="F98" s="3"/>
      <c r="G98" s="3"/>
      <c r="H98" s="3"/>
      <c r="I98" s="3"/>
      <c r="J98" s="3"/>
      <c r="K98" s="3"/>
      <c r="L98" s="3"/>
      <c r="M98" s="3"/>
      <c r="N98" s="3"/>
      <c r="O98" s="3">
        <f t="shared" ref="O98" si="128">O91-O96</f>
        <v>4.3697355769230768</v>
      </c>
      <c r="P98" s="3"/>
      <c r="Q98" s="3"/>
      <c r="R98" s="3"/>
      <c r="S98" s="3"/>
      <c r="T98" s="3"/>
    </row>
    <row r="99" spans="4:20" x14ac:dyDescent="0.25">
      <c r="D99" s="23"/>
      <c r="E99" s="23"/>
      <c r="F99" s="23"/>
      <c r="G99" s="23"/>
      <c r="H99" s="23"/>
      <c r="I99" s="23"/>
      <c r="J99" s="23"/>
      <c r="K99" s="23"/>
      <c r="L99" s="23"/>
      <c r="M99" s="23"/>
      <c r="N99" s="23"/>
      <c r="O99" s="23">
        <v>0.5</v>
      </c>
      <c r="P99" s="23"/>
      <c r="Q99" s="23"/>
      <c r="R99" s="23"/>
      <c r="S99" s="23"/>
      <c r="T99" s="23"/>
    </row>
    <row r="100" spans="4:20" x14ac:dyDescent="0.25">
      <c r="D100" s="23"/>
      <c r="E100" s="23"/>
      <c r="F100" s="23"/>
      <c r="G100" s="23"/>
      <c r="H100" s="23"/>
      <c r="I100" s="23"/>
      <c r="J100" s="23"/>
      <c r="K100" s="23"/>
      <c r="L100" s="23"/>
      <c r="M100" s="23"/>
      <c r="N100" s="23"/>
      <c r="O100" s="23">
        <f t="shared" ref="O100" si="129">O93-O92</f>
        <v>0.5</v>
      </c>
      <c r="P100" s="23"/>
      <c r="Q100" s="23"/>
      <c r="R100" s="23"/>
      <c r="S100" s="23"/>
      <c r="T100" s="23"/>
    </row>
    <row r="101" spans="4:20" x14ac:dyDescent="0.25">
      <c r="D101" s="3"/>
      <c r="E101" s="3"/>
      <c r="F101" s="3"/>
      <c r="G101" s="3"/>
      <c r="H101" s="3"/>
      <c r="I101" s="3"/>
      <c r="J101" s="3"/>
      <c r="K101" s="3"/>
      <c r="L101" s="3"/>
      <c r="M101" s="3"/>
      <c r="N101" s="3"/>
      <c r="O101" s="3">
        <f t="shared" ref="O101" si="130">O98*O$26*O99</f>
        <v>0.32773016826923079</v>
      </c>
      <c r="P101" s="3"/>
      <c r="Q101" s="3"/>
      <c r="R101" s="3"/>
      <c r="S101" s="3"/>
      <c r="T101" s="3"/>
    </row>
    <row r="102" spans="4:20" x14ac:dyDescent="0.25">
      <c r="D102" s="3"/>
      <c r="E102" s="3"/>
      <c r="F102" s="3"/>
      <c r="G102" s="3"/>
      <c r="H102" s="3"/>
      <c r="I102" s="3"/>
      <c r="J102" s="3"/>
      <c r="K102" s="3"/>
      <c r="L102" s="3"/>
      <c r="M102" s="3"/>
      <c r="N102" s="3"/>
      <c r="O102" s="3">
        <f t="shared" ref="O102" si="131">O98/O100*O99</f>
        <v>4.3697355769230768</v>
      </c>
      <c r="P102" s="3"/>
      <c r="Q102" s="3"/>
      <c r="R102" s="3"/>
      <c r="S102" s="3"/>
      <c r="T102" s="3"/>
    </row>
    <row r="103" spans="4:20" x14ac:dyDescent="0.25">
      <c r="D103" s="3"/>
      <c r="E103" s="3"/>
      <c r="F103" s="3"/>
      <c r="G103" s="3"/>
      <c r="H103" s="3"/>
      <c r="I103" s="3"/>
      <c r="J103" s="3"/>
      <c r="K103" s="3"/>
      <c r="L103" s="3"/>
      <c r="M103" s="3"/>
      <c r="N103" s="3"/>
      <c r="O103" s="3">
        <f t="shared" ref="O103" si="132">MAX(O101,O102)</f>
        <v>4.3697355769230768</v>
      </c>
      <c r="P103" s="3"/>
      <c r="Q103" s="3"/>
      <c r="R103" s="3"/>
      <c r="S103" s="3"/>
      <c r="T103" s="3"/>
    </row>
    <row r="104" spans="4:20" s="6" customFormat="1" x14ac:dyDescent="0.25"/>
    <row r="105" spans="4:20" x14ac:dyDescent="0.25">
      <c r="D105" s="3"/>
      <c r="E105" s="3"/>
      <c r="F105" s="3"/>
      <c r="G105" s="3"/>
      <c r="H105" s="3"/>
      <c r="I105" s="3"/>
      <c r="J105" s="3"/>
      <c r="K105" s="3"/>
      <c r="L105" s="3"/>
      <c r="M105" s="3"/>
      <c r="N105" s="3"/>
      <c r="O105" s="3"/>
      <c r="P105" s="3"/>
      <c r="Q105" s="3"/>
      <c r="R105" s="3"/>
      <c r="S105" s="3"/>
      <c r="T105" s="3"/>
    </row>
    <row r="106" spans="4:20" x14ac:dyDescent="0.25">
      <c r="D106" s="23"/>
      <c r="E106" s="23"/>
      <c r="F106" s="23"/>
      <c r="G106" s="23"/>
      <c r="H106" s="23"/>
      <c r="I106" s="23"/>
      <c r="J106" s="23"/>
      <c r="K106" s="23"/>
      <c r="L106" s="23"/>
      <c r="M106" s="23"/>
      <c r="N106" s="23"/>
      <c r="O106" s="23"/>
      <c r="P106" s="23"/>
      <c r="Q106" s="23"/>
      <c r="R106" s="23"/>
      <c r="S106" s="23"/>
      <c r="T106" s="23"/>
    </row>
    <row r="107" spans="4:20" x14ac:dyDescent="0.25">
      <c r="D107" s="23"/>
      <c r="E107" s="23"/>
      <c r="F107" s="23"/>
      <c r="G107" s="23"/>
      <c r="H107" s="23"/>
      <c r="I107" s="23"/>
      <c r="J107" s="23"/>
      <c r="K107" s="23"/>
      <c r="L107" s="23"/>
      <c r="M107" s="23"/>
      <c r="N107" s="23"/>
      <c r="O107" s="23"/>
      <c r="P107" s="23"/>
      <c r="Q107" s="23"/>
      <c r="R107" s="23"/>
      <c r="S107" s="23"/>
      <c r="T107" s="23"/>
    </row>
    <row r="108" spans="4:20" x14ac:dyDescent="0.25">
      <c r="D108" s="3"/>
      <c r="E108" s="3"/>
      <c r="F108" s="3"/>
      <c r="G108" s="3"/>
      <c r="H108" s="3"/>
      <c r="I108" s="3"/>
      <c r="J108" s="3"/>
      <c r="K108" s="3"/>
      <c r="L108" s="3"/>
      <c r="M108" s="3"/>
      <c r="N108" s="3"/>
      <c r="O108" s="3"/>
      <c r="P108" s="3"/>
      <c r="Q108" s="3"/>
      <c r="R108" s="3"/>
      <c r="S108" s="3"/>
      <c r="T108" s="3"/>
    </row>
    <row r="109" spans="4:20" x14ac:dyDescent="0.25">
      <c r="D109" s="3"/>
      <c r="E109" s="3"/>
      <c r="F109" s="3"/>
      <c r="G109" s="3"/>
      <c r="H109" s="3"/>
      <c r="I109" s="3"/>
      <c r="J109" s="3"/>
      <c r="K109" s="3"/>
      <c r="L109" s="3"/>
      <c r="M109" s="3"/>
      <c r="N109" s="3"/>
      <c r="O109" s="3"/>
      <c r="P109" s="3"/>
      <c r="Q109" s="3"/>
      <c r="R109" s="3"/>
      <c r="S109" s="3"/>
      <c r="T109" s="3"/>
    </row>
    <row r="110" spans="4:20" x14ac:dyDescent="0.25">
      <c r="D110" s="3"/>
      <c r="E110" s="3"/>
      <c r="F110" s="3"/>
      <c r="G110" s="3"/>
      <c r="H110" s="3"/>
      <c r="I110" s="3"/>
      <c r="J110" s="3"/>
      <c r="K110" s="3"/>
      <c r="L110" s="3"/>
      <c r="M110" s="3"/>
      <c r="N110" s="3"/>
      <c r="O110" s="3"/>
      <c r="P110" s="3"/>
      <c r="Q110" s="3"/>
      <c r="R110" s="3"/>
      <c r="S110" s="3"/>
      <c r="T110" s="3"/>
    </row>
    <row r="111" spans="4:20" s="6" customFormat="1" x14ac:dyDescent="0.25"/>
    <row r="112" spans="4:20" x14ac:dyDescent="0.25">
      <c r="D112" s="3"/>
      <c r="E112" s="3"/>
      <c r="F112" s="3"/>
      <c r="G112" s="3"/>
      <c r="H112" s="3"/>
      <c r="I112" s="3"/>
      <c r="J112" s="3"/>
      <c r="K112" s="3"/>
      <c r="L112" s="3"/>
      <c r="M112" s="3"/>
      <c r="N112" s="3"/>
      <c r="O112" s="3"/>
      <c r="P112" s="3"/>
      <c r="Q112" s="3"/>
      <c r="R112" s="3"/>
      <c r="S112" s="3"/>
      <c r="T112" s="3"/>
    </row>
    <row r="113" spans="4:20" x14ac:dyDescent="0.25">
      <c r="D113" s="23"/>
      <c r="E113" s="23"/>
      <c r="F113" s="23"/>
      <c r="G113" s="23"/>
      <c r="H113" s="23"/>
      <c r="I113" s="23"/>
      <c r="J113" s="23"/>
      <c r="K113" s="23"/>
      <c r="L113" s="23"/>
      <c r="M113" s="23"/>
      <c r="N113" s="23"/>
      <c r="O113" s="23"/>
      <c r="P113" s="23"/>
      <c r="Q113" s="23"/>
      <c r="R113" s="23"/>
      <c r="S113" s="23"/>
      <c r="T113" s="23"/>
    </row>
    <row r="114" spans="4:20" x14ac:dyDescent="0.25">
      <c r="D114" s="23"/>
      <c r="E114" s="23"/>
      <c r="F114" s="23"/>
      <c r="G114" s="23"/>
      <c r="H114" s="23"/>
      <c r="I114" s="23"/>
      <c r="J114" s="23"/>
      <c r="K114" s="23"/>
      <c r="L114" s="23"/>
      <c r="M114" s="23"/>
      <c r="N114" s="23"/>
      <c r="O114" s="23"/>
      <c r="P114" s="23"/>
      <c r="Q114" s="23"/>
      <c r="R114" s="23"/>
      <c r="S114" s="23"/>
      <c r="T114" s="23"/>
    </row>
    <row r="115" spans="4:20" x14ac:dyDescent="0.25">
      <c r="D115" s="3"/>
      <c r="E115" s="3"/>
      <c r="F115" s="3"/>
      <c r="G115" s="3"/>
      <c r="H115" s="3"/>
      <c r="I115" s="3"/>
      <c r="J115" s="3"/>
      <c r="K115" s="3"/>
      <c r="L115" s="3"/>
      <c r="M115" s="3"/>
      <c r="N115" s="3"/>
      <c r="O115" s="3"/>
      <c r="P115" s="3"/>
      <c r="Q115" s="3"/>
      <c r="R115" s="3"/>
      <c r="S115" s="3"/>
      <c r="T115" s="3"/>
    </row>
    <row r="116" spans="4:20" x14ac:dyDescent="0.25">
      <c r="D116" s="3"/>
      <c r="E116" s="3"/>
      <c r="F116" s="3"/>
      <c r="G116" s="3"/>
      <c r="H116" s="3"/>
      <c r="I116" s="3"/>
      <c r="J116" s="3"/>
      <c r="K116" s="3"/>
      <c r="L116" s="3"/>
      <c r="M116" s="3"/>
      <c r="N116" s="3"/>
      <c r="O116" s="3"/>
      <c r="P116" s="3"/>
      <c r="Q116" s="3"/>
      <c r="R116" s="3"/>
      <c r="S116" s="3"/>
      <c r="T116" s="3"/>
    </row>
    <row r="117" spans="4:20" x14ac:dyDescent="0.25">
      <c r="D117" s="3"/>
      <c r="E117" s="3"/>
      <c r="F117" s="3"/>
      <c r="G117" s="3"/>
      <c r="H117" s="3"/>
      <c r="I117" s="3"/>
      <c r="J117" s="3"/>
      <c r="K117" s="3"/>
      <c r="L117" s="3"/>
      <c r="M117" s="3"/>
      <c r="N117" s="3"/>
      <c r="O117" s="3"/>
      <c r="P117" s="3"/>
      <c r="Q117" s="3"/>
      <c r="R117" s="3"/>
      <c r="S117" s="3"/>
      <c r="T117" s="3"/>
    </row>
    <row r="118" spans="4:20" s="6" customFormat="1" x14ac:dyDescent="0.25"/>
    <row r="119" spans="4:20" x14ac:dyDescent="0.25">
      <c r="D119" s="3"/>
      <c r="E119" s="3"/>
      <c r="F119" s="3"/>
      <c r="G119" s="3"/>
      <c r="H119" s="3"/>
      <c r="I119" s="3"/>
      <c r="J119" s="3"/>
      <c r="K119" s="3"/>
      <c r="L119" s="3"/>
      <c r="M119" s="3"/>
      <c r="N119" s="3"/>
      <c r="O119" s="3"/>
      <c r="P119" s="3"/>
      <c r="Q119" s="3"/>
      <c r="R119" s="3"/>
      <c r="S119" s="3"/>
      <c r="T119" s="3"/>
    </row>
    <row r="120" spans="4:20" x14ac:dyDescent="0.25">
      <c r="D120" s="23"/>
      <c r="E120" s="23"/>
      <c r="F120" s="23"/>
      <c r="G120" s="23"/>
      <c r="H120" s="23"/>
      <c r="I120" s="23"/>
      <c r="J120" s="23"/>
      <c r="K120" s="23"/>
      <c r="L120" s="23"/>
      <c r="M120" s="23"/>
      <c r="N120" s="23"/>
      <c r="O120" s="23"/>
      <c r="P120" s="23"/>
      <c r="Q120" s="23"/>
      <c r="R120" s="23"/>
      <c r="S120" s="23"/>
      <c r="T120" s="23"/>
    </row>
    <row r="121" spans="4:20" x14ac:dyDescent="0.25">
      <c r="D121" s="23"/>
      <c r="E121" s="23"/>
      <c r="F121" s="23"/>
      <c r="G121" s="23"/>
      <c r="H121" s="23"/>
      <c r="I121" s="23"/>
      <c r="J121" s="23"/>
      <c r="K121" s="23"/>
      <c r="L121" s="23"/>
      <c r="M121" s="23"/>
      <c r="N121" s="23"/>
      <c r="O121" s="23"/>
      <c r="P121" s="23"/>
      <c r="Q121" s="23"/>
      <c r="R121" s="23"/>
      <c r="S121" s="23"/>
      <c r="T121" s="23"/>
    </row>
    <row r="122" spans="4:20" x14ac:dyDescent="0.25">
      <c r="D122" s="3"/>
      <c r="E122" s="3"/>
      <c r="F122" s="3"/>
      <c r="G122" s="3"/>
      <c r="H122" s="3"/>
      <c r="I122" s="3"/>
      <c r="J122" s="3"/>
      <c r="K122" s="3"/>
      <c r="L122" s="3"/>
      <c r="M122" s="3"/>
      <c r="N122" s="3"/>
      <c r="O122" s="3"/>
      <c r="P122" s="3"/>
      <c r="Q122" s="3"/>
      <c r="R122" s="3"/>
      <c r="S122" s="3"/>
      <c r="T122" s="3"/>
    </row>
    <row r="123" spans="4:20" x14ac:dyDescent="0.25">
      <c r="D123" s="3"/>
      <c r="E123" s="3"/>
      <c r="F123" s="3"/>
      <c r="G123" s="3"/>
      <c r="H123" s="3"/>
      <c r="I123" s="3"/>
      <c r="J123" s="3"/>
      <c r="K123" s="3"/>
      <c r="L123" s="3"/>
      <c r="M123" s="3"/>
      <c r="N123" s="3"/>
      <c r="O123" s="3"/>
      <c r="P123" s="3"/>
      <c r="Q123" s="3"/>
      <c r="R123" s="3"/>
      <c r="S123" s="3"/>
      <c r="T123" s="3"/>
    </row>
    <row r="124" spans="4:20" x14ac:dyDescent="0.25">
      <c r="D124" s="3"/>
      <c r="E124" s="3"/>
      <c r="F124" s="3"/>
      <c r="G124" s="3"/>
      <c r="H124" s="3"/>
      <c r="I124" s="3"/>
      <c r="J124" s="3"/>
      <c r="K124" s="3"/>
      <c r="L124" s="3"/>
      <c r="M124" s="3"/>
      <c r="N124" s="3"/>
      <c r="O124" s="3"/>
      <c r="P124" s="3"/>
      <c r="Q124" s="3"/>
      <c r="R124" s="3"/>
      <c r="S124" s="3"/>
      <c r="T124" s="3"/>
    </row>
    <row r="125" spans="4:20" s="6" customFormat="1" x14ac:dyDescent="0.25"/>
    <row r="126" spans="4:20" x14ac:dyDescent="0.25">
      <c r="D126" s="3"/>
      <c r="E126" s="3"/>
      <c r="F126" s="3"/>
      <c r="G126" s="3"/>
      <c r="H126" s="3"/>
      <c r="I126" s="3"/>
      <c r="J126" s="3"/>
      <c r="K126" s="3"/>
      <c r="L126" s="3"/>
      <c r="M126" s="3"/>
      <c r="N126" s="3"/>
      <c r="O126" s="3"/>
      <c r="P126" s="3"/>
      <c r="Q126" s="3"/>
      <c r="R126" s="3"/>
      <c r="S126" s="3"/>
      <c r="T126" s="3"/>
    </row>
    <row r="127" spans="4:20" x14ac:dyDescent="0.25">
      <c r="D127" s="23"/>
      <c r="E127" s="23"/>
      <c r="F127" s="23"/>
      <c r="G127" s="23"/>
      <c r="H127" s="23"/>
      <c r="I127" s="23"/>
      <c r="J127" s="23"/>
      <c r="K127" s="23"/>
      <c r="L127" s="23"/>
      <c r="M127" s="23"/>
      <c r="N127" s="23"/>
      <c r="O127" s="23"/>
      <c r="P127" s="23"/>
      <c r="Q127" s="23"/>
      <c r="R127" s="23"/>
      <c r="S127" s="23"/>
      <c r="T127" s="23"/>
    </row>
    <row r="128" spans="4:20" x14ac:dyDescent="0.25">
      <c r="D128" s="23"/>
      <c r="E128" s="23"/>
      <c r="F128" s="23"/>
      <c r="G128" s="23"/>
      <c r="H128" s="23"/>
      <c r="I128" s="23"/>
      <c r="J128" s="23"/>
      <c r="K128" s="23"/>
      <c r="L128" s="23"/>
      <c r="M128" s="23"/>
      <c r="N128" s="23"/>
      <c r="O128" s="23"/>
      <c r="P128" s="23"/>
      <c r="Q128" s="23"/>
      <c r="R128" s="23"/>
      <c r="S128" s="23"/>
      <c r="T128" s="23"/>
    </row>
    <row r="129" spans="4:20" x14ac:dyDescent="0.25">
      <c r="D129" s="3"/>
      <c r="E129" s="3"/>
      <c r="F129" s="3"/>
      <c r="G129" s="3"/>
      <c r="H129" s="3"/>
      <c r="I129" s="3"/>
      <c r="J129" s="3"/>
      <c r="K129" s="3"/>
      <c r="L129" s="3"/>
      <c r="M129" s="3"/>
      <c r="N129" s="3"/>
      <c r="O129" s="3"/>
      <c r="P129" s="3"/>
      <c r="Q129" s="3"/>
      <c r="R129" s="3"/>
      <c r="S129" s="3"/>
      <c r="T129" s="3"/>
    </row>
    <row r="130" spans="4:20" x14ac:dyDescent="0.25">
      <c r="D130" s="3"/>
      <c r="E130" s="3"/>
      <c r="F130" s="3"/>
      <c r="G130" s="3"/>
      <c r="H130" s="3"/>
      <c r="I130" s="3"/>
      <c r="J130" s="3"/>
      <c r="K130" s="3"/>
      <c r="L130" s="3"/>
      <c r="M130" s="3"/>
      <c r="N130" s="3"/>
      <c r="O130" s="3"/>
      <c r="P130" s="3"/>
      <c r="Q130" s="3"/>
      <c r="R130" s="3"/>
      <c r="S130" s="3"/>
      <c r="T130" s="3"/>
    </row>
    <row r="131" spans="4:20" x14ac:dyDescent="0.25">
      <c r="D131" s="3"/>
      <c r="E131" s="3"/>
      <c r="F131" s="3"/>
      <c r="G131" s="3"/>
      <c r="H131" s="3"/>
      <c r="I131" s="3"/>
      <c r="J131" s="3"/>
      <c r="K131" s="3"/>
      <c r="L131" s="3"/>
      <c r="M131" s="3"/>
      <c r="N131" s="3"/>
      <c r="O131" s="3"/>
      <c r="P131" s="3"/>
      <c r="Q131" s="3"/>
      <c r="R131" s="3"/>
      <c r="S131" s="3"/>
      <c r="T131" s="3"/>
    </row>
    <row r="132" spans="4:20" s="6" customFormat="1" x14ac:dyDescent="0.25"/>
    <row r="133" spans="4:20" x14ac:dyDescent="0.25">
      <c r="D133" s="3"/>
      <c r="E133" s="3"/>
      <c r="F133" s="3"/>
      <c r="G133" s="3"/>
      <c r="H133" s="3"/>
      <c r="I133" s="3"/>
      <c r="J133" s="3"/>
      <c r="K133" s="3"/>
      <c r="L133" s="3"/>
      <c r="M133" s="3"/>
      <c r="N133" s="3"/>
      <c r="O133" s="3"/>
      <c r="P133" s="3"/>
      <c r="Q133" s="3"/>
      <c r="R133" s="3"/>
      <c r="S133" s="3"/>
      <c r="T133" s="3"/>
    </row>
    <row r="134" spans="4:20" x14ac:dyDescent="0.25">
      <c r="D134" s="23"/>
      <c r="E134" s="23"/>
      <c r="F134" s="23"/>
      <c r="G134" s="23"/>
      <c r="H134" s="23"/>
      <c r="I134" s="23"/>
      <c r="J134" s="23"/>
      <c r="K134" s="23"/>
      <c r="L134" s="23"/>
      <c r="M134" s="23"/>
      <c r="N134" s="23"/>
      <c r="O134" s="23"/>
      <c r="P134" s="23"/>
      <c r="Q134" s="23"/>
      <c r="R134" s="23"/>
      <c r="S134" s="23"/>
      <c r="T134" s="23"/>
    </row>
    <row r="135" spans="4:20" x14ac:dyDescent="0.25">
      <c r="D135" s="23"/>
      <c r="E135" s="23"/>
      <c r="F135" s="23"/>
      <c r="G135" s="23"/>
      <c r="H135" s="23"/>
      <c r="I135" s="23"/>
      <c r="J135" s="23"/>
      <c r="K135" s="23"/>
      <c r="L135" s="23"/>
      <c r="M135" s="23"/>
      <c r="N135" s="23"/>
      <c r="O135" s="23"/>
      <c r="P135" s="23"/>
      <c r="Q135" s="23"/>
      <c r="R135" s="23"/>
      <c r="S135" s="23"/>
      <c r="T135" s="23"/>
    </row>
    <row r="136" spans="4:20" x14ac:dyDescent="0.25">
      <c r="D136" s="3"/>
      <c r="E136" s="3"/>
      <c r="F136" s="3"/>
      <c r="G136" s="3"/>
      <c r="H136" s="3"/>
      <c r="I136" s="3"/>
      <c r="J136" s="3"/>
      <c r="K136" s="3"/>
      <c r="L136" s="3"/>
      <c r="M136" s="3"/>
      <c r="N136" s="3"/>
      <c r="O136" s="3"/>
      <c r="P136" s="3"/>
      <c r="Q136" s="3"/>
      <c r="R136" s="3"/>
      <c r="S136" s="3"/>
      <c r="T136" s="3"/>
    </row>
    <row r="137" spans="4:20" x14ac:dyDescent="0.25">
      <c r="D137" s="3"/>
      <c r="E137" s="3"/>
      <c r="F137" s="3"/>
      <c r="G137" s="3"/>
      <c r="H137" s="3"/>
      <c r="I137" s="3"/>
      <c r="J137" s="3"/>
      <c r="K137" s="3"/>
      <c r="L137" s="3"/>
      <c r="M137" s="3"/>
      <c r="N137" s="3"/>
      <c r="O137" s="3"/>
      <c r="P137" s="3"/>
      <c r="Q137" s="3"/>
      <c r="R137" s="3"/>
      <c r="S137" s="3"/>
      <c r="T137" s="3"/>
    </row>
    <row r="138" spans="4:20" x14ac:dyDescent="0.25">
      <c r="D138" s="3"/>
      <c r="E138" s="3"/>
      <c r="F138" s="3"/>
      <c r="G138" s="3"/>
      <c r="H138" s="3"/>
      <c r="I138" s="3"/>
      <c r="J138" s="3"/>
      <c r="K138" s="3"/>
      <c r="L138" s="3"/>
      <c r="M138" s="3"/>
      <c r="N138" s="3"/>
      <c r="O138" s="3"/>
      <c r="P138" s="3"/>
      <c r="Q138" s="3"/>
      <c r="R138" s="3"/>
      <c r="S138" s="3"/>
      <c r="T138" s="3"/>
    </row>
    <row r="139" spans="4:20" s="6" customFormat="1" x14ac:dyDescent="0.25"/>
    <row r="140" spans="4:20" x14ac:dyDescent="0.25">
      <c r="D140" s="3"/>
      <c r="E140" s="3"/>
      <c r="F140" s="3"/>
      <c r="G140" s="3"/>
      <c r="H140" s="3"/>
      <c r="I140" s="3"/>
      <c r="J140" s="3"/>
      <c r="K140" s="3"/>
      <c r="L140" s="3"/>
      <c r="M140" s="3"/>
      <c r="N140" s="3"/>
      <c r="O140" s="3"/>
      <c r="P140" s="3"/>
      <c r="Q140" s="3"/>
      <c r="R140" s="3"/>
      <c r="S140" s="3"/>
      <c r="T140" s="3"/>
    </row>
    <row r="141" spans="4:20" x14ac:dyDescent="0.25">
      <c r="D141" s="23"/>
      <c r="E141" s="23"/>
      <c r="F141" s="23"/>
      <c r="G141" s="23"/>
      <c r="H141" s="23"/>
      <c r="I141" s="23"/>
      <c r="J141" s="23"/>
      <c r="K141" s="23"/>
      <c r="L141" s="23"/>
      <c r="M141" s="23"/>
      <c r="N141" s="23"/>
      <c r="O141" s="23"/>
      <c r="P141" s="23"/>
      <c r="Q141" s="23"/>
      <c r="R141" s="23"/>
      <c r="S141" s="23"/>
      <c r="T141" s="23"/>
    </row>
    <row r="142" spans="4:20" x14ac:dyDescent="0.25">
      <c r="D142" s="23"/>
      <c r="E142" s="23"/>
      <c r="F142" s="23"/>
      <c r="G142" s="23"/>
      <c r="H142" s="23"/>
      <c r="I142" s="23"/>
      <c r="J142" s="23"/>
      <c r="K142" s="23"/>
      <c r="L142" s="23"/>
      <c r="M142" s="23"/>
      <c r="N142" s="23"/>
      <c r="O142" s="23"/>
      <c r="P142" s="23"/>
      <c r="Q142" s="23"/>
      <c r="R142" s="23"/>
      <c r="S142" s="23"/>
      <c r="T142" s="23"/>
    </row>
    <row r="143" spans="4:20" x14ac:dyDescent="0.25">
      <c r="D143" s="3"/>
      <c r="E143" s="3"/>
      <c r="F143" s="3"/>
      <c r="G143" s="3"/>
      <c r="H143" s="3"/>
      <c r="I143" s="3"/>
      <c r="J143" s="3"/>
      <c r="K143" s="3"/>
      <c r="L143" s="3"/>
      <c r="M143" s="3"/>
      <c r="N143" s="3"/>
      <c r="O143" s="3"/>
      <c r="P143" s="3"/>
      <c r="Q143" s="3"/>
      <c r="R143" s="3"/>
      <c r="S143" s="3"/>
      <c r="T143" s="3"/>
    </row>
    <row r="144" spans="4:20" x14ac:dyDescent="0.25">
      <c r="D144" s="3"/>
      <c r="E144" s="3"/>
      <c r="F144" s="3"/>
      <c r="G144" s="3"/>
      <c r="H144" s="3"/>
      <c r="I144" s="3"/>
      <c r="J144" s="3"/>
      <c r="K144" s="3"/>
      <c r="L144" s="3"/>
      <c r="M144" s="3"/>
      <c r="N144" s="3"/>
      <c r="O144" s="3"/>
      <c r="P144" s="3"/>
      <c r="Q144" s="3"/>
      <c r="R144" s="3"/>
      <c r="S144" s="3"/>
      <c r="T144" s="3"/>
    </row>
    <row r="145" spans="4:20" x14ac:dyDescent="0.25">
      <c r="D145" s="3"/>
      <c r="E145" s="3"/>
      <c r="F145" s="3"/>
      <c r="G145" s="3"/>
      <c r="H145" s="3"/>
      <c r="I145" s="3"/>
      <c r="J145" s="3"/>
      <c r="K145" s="3"/>
      <c r="L145" s="3"/>
      <c r="M145" s="3"/>
      <c r="N145" s="3"/>
      <c r="O145" s="3"/>
      <c r="P145" s="3"/>
      <c r="Q145" s="3"/>
      <c r="R145" s="3"/>
      <c r="S145" s="3"/>
      <c r="T145" s="3"/>
    </row>
    <row r="146" spans="4:20" s="6" customFormat="1" x14ac:dyDescent="0.25"/>
    <row r="147" spans="4:20" x14ac:dyDescent="0.25">
      <c r="D147" s="3"/>
      <c r="E147" s="3"/>
      <c r="F147" s="3"/>
      <c r="G147" s="3"/>
      <c r="H147" s="3"/>
      <c r="I147" s="3"/>
      <c r="J147" s="3"/>
      <c r="K147" s="3"/>
      <c r="L147" s="3"/>
      <c r="M147" s="3"/>
      <c r="N147" s="3"/>
      <c r="O147" s="3"/>
      <c r="P147" s="3"/>
      <c r="Q147" s="3"/>
      <c r="R147" s="3"/>
      <c r="S147" s="3"/>
      <c r="T147" s="3"/>
    </row>
    <row r="148" spans="4:20" x14ac:dyDescent="0.25">
      <c r="D148" s="23"/>
      <c r="E148" s="23"/>
      <c r="F148" s="23"/>
      <c r="G148" s="23"/>
      <c r="H148" s="23"/>
      <c r="I148" s="23"/>
      <c r="J148" s="23"/>
      <c r="K148" s="23"/>
      <c r="L148" s="23"/>
      <c r="M148" s="23"/>
      <c r="N148" s="23"/>
      <c r="O148" s="23"/>
      <c r="P148" s="23"/>
      <c r="Q148" s="23"/>
      <c r="R148" s="23"/>
      <c r="S148" s="23"/>
      <c r="T148" s="23"/>
    </row>
    <row r="149" spans="4:20" x14ac:dyDescent="0.25">
      <c r="D149" s="23"/>
      <c r="E149" s="23"/>
      <c r="F149" s="23"/>
      <c r="G149" s="23"/>
      <c r="H149" s="23"/>
      <c r="I149" s="23"/>
      <c r="J149" s="23"/>
      <c r="K149" s="23"/>
      <c r="L149" s="23"/>
      <c r="M149" s="23"/>
      <c r="N149" s="23"/>
      <c r="O149" s="23"/>
      <c r="P149" s="23"/>
      <c r="Q149" s="23"/>
      <c r="R149" s="23"/>
      <c r="S149" s="23"/>
      <c r="T149" s="23"/>
    </row>
    <row r="150" spans="4:20" x14ac:dyDescent="0.25">
      <c r="D150" s="3"/>
      <c r="E150" s="3"/>
      <c r="F150" s="3"/>
      <c r="G150" s="3"/>
      <c r="H150" s="3"/>
      <c r="I150" s="3"/>
      <c r="J150" s="3"/>
      <c r="K150" s="3"/>
      <c r="L150" s="3"/>
      <c r="M150" s="3"/>
      <c r="N150" s="3"/>
      <c r="O150" s="3"/>
      <c r="P150" s="3"/>
      <c r="Q150" s="3"/>
      <c r="R150" s="3"/>
      <c r="S150" s="3"/>
      <c r="T150" s="3"/>
    </row>
    <row r="151" spans="4:20" x14ac:dyDescent="0.25">
      <c r="D151" s="3"/>
      <c r="E151" s="3"/>
      <c r="F151" s="3"/>
      <c r="G151" s="3"/>
      <c r="H151" s="3"/>
      <c r="I151" s="3"/>
      <c r="J151" s="3"/>
      <c r="K151" s="3"/>
      <c r="L151" s="3"/>
      <c r="M151" s="3"/>
      <c r="N151" s="3"/>
      <c r="O151" s="3"/>
      <c r="P151" s="3"/>
      <c r="Q151" s="3"/>
      <c r="R151" s="3"/>
      <c r="S151" s="3"/>
      <c r="T151" s="3"/>
    </row>
    <row r="152" spans="4:20" x14ac:dyDescent="0.25">
      <c r="D152" s="3"/>
      <c r="E152" s="3"/>
      <c r="F152" s="3"/>
      <c r="G152" s="3"/>
      <c r="H152" s="3"/>
      <c r="I152" s="3"/>
      <c r="J152" s="3"/>
      <c r="K152" s="3"/>
      <c r="L152" s="3"/>
      <c r="M152" s="3"/>
      <c r="N152" s="3"/>
      <c r="O152" s="3"/>
      <c r="P152" s="3"/>
      <c r="Q152" s="3"/>
      <c r="R152" s="3"/>
      <c r="S152" s="3"/>
      <c r="T152" s="3"/>
    </row>
    <row r="153" spans="4:20" s="6" customFormat="1" x14ac:dyDescent="0.25"/>
    <row r="154" spans="4:20" x14ac:dyDescent="0.25">
      <c r="D154" s="3"/>
      <c r="E154" s="3"/>
      <c r="F154" s="3"/>
      <c r="G154" s="3"/>
      <c r="H154" s="3"/>
      <c r="I154" s="3"/>
      <c r="J154" s="3"/>
      <c r="K154" s="3"/>
      <c r="L154" s="3"/>
      <c r="M154" s="3"/>
      <c r="N154" s="3"/>
      <c r="O154" s="3"/>
      <c r="P154" s="3"/>
      <c r="Q154" s="3"/>
      <c r="R154" s="3"/>
      <c r="S154" s="3"/>
      <c r="T154" s="3"/>
    </row>
    <row r="155" spans="4:20" x14ac:dyDescent="0.25">
      <c r="D155" s="23"/>
      <c r="E155" s="23"/>
      <c r="F155" s="23"/>
      <c r="G155" s="23"/>
      <c r="H155" s="23"/>
      <c r="I155" s="23"/>
      <c r="J155" s="23"/>
      <c r="K155" s="23"/>
      <c r="L155" s="23"/>
      <c r="M155" s="23"/>
      <c r="N155" s="23"/>
      <c r="O155" s="23"/>
      <c r="P155" s="23"/>
      <c r="Q155" s="23"/>
      <c r="R155" s="23"/>
      <c r="S155" s="23"/>
      <c r="T155" s="23"/>
    </row>
    <row r="156" spans="4:20" x14ac:dyDescent="0.25">
      <c r="D156" s="23"/>
      <c r="E156" s="23"/>
      <c r="F156" s="23"/>
      <c r="G156" s="23"/>
      <c r="H156" s="23"/>
      <c r="I156" s="23"/>
      <c r="J156" s="23"/>
      <c r="K156" s="23"/>
      <c r="L156" s="23"/>
      <c r="M156" s="23"/>
      <c r="N156" s="23"/>
      <c r="O156" s="23"/>
      <c r="P156" s="23"/>
      <c r="Q156" s="23"/>
      <c r="R156" s="23"/>
      <c r="S156" s="23"/>
      <c r="T156" s="23"/>
    </row>
    <row r="157" spans="4:20" x14ac:dyDescent="0.25">
      <c r="D157" s="3"/>
      <c r="E157" s="3"/>
      <c r="F157" s="3"/>
      <c r="G157" s="3"/>
      <c r="H157" s="3"/>
      <c r="I157" s="3"/>
      <c r="J157" s="3"/>
      <c r="K157" s="3"/>
      <c r="L157" s="3"/>
      <c r="M157" s="3"/>
      <c r="N157" s="3"/>
      <c r="O157" s="3"/>
      <c r="P157" s="3"/>
      <c r="Q157" s="3"/>
      <c r="R157" s="3"/>
      <c r="S157" s="3"/>
      <c r="T157" s="3"/>
    </row>
    <row r="158" spans="4:20" x14ac:dyDescent="0.25">
      <c r="D158" s="3"/>
      <c r="E158" s="3"/>
      <c r="F158" s="3"/>
      <c r="G158" s="3"/>
      <c r="H158" s="3"/>
      <c r="I158" s="3"/>
      <c r="J158" s="3"/>
      <c r="K158" s="3"/>
      <c r="L158" s="3"/>
      <c r="M158" s="3"/>
      <c r="N158" s="3"/>
      <c r="O158" s="3"/>
      <c r="P158" s="3"/>
      <c r="Q158" s="3"/>
      <c r="R158" s="3"/>
      <c r="S158" s="3"/>
      <c r="T158" s="3"/>
    </row>
    <row r="159" spans="4:20" x14ac:dyDescent="0.25">
      <c r="D159" s="3"/>
      <c r="E159" s="3"/>
      <c r="F159" s="3"/>
      <c r="G159" s="3"/>
      <c r="H159" s="3"/>
      <c r="I159" s="3"/>
      <c r="J159" s="3"/>
      <c r="K159" s="3"/>
      <c r="L159" s="3"/>
      <c r="M159" s="3"/>
      <c r="N159" s="3"/>
      <c r="O159" s="3"/>
      <c r="P159" s="3"/>
      <c r="Q159" s="3"/>
      <c r="R159" s="3"/>
      <c r="S159" s="3"/>
      <c r="T159" s="3"/>
    </row>
    <row r="160" spans="4:20" s="6" customFormat="1" x14ac:dyDescent="0.25"/>
    <row r="161" spans="4:20" x14ac:dyDescent="0.25">
      <c r="D161" s="3"/>
      <c r="E161" s="3"/>
      <c r="F161" s="3"/>
      <c r="G161" s="3"/>
      <c r="H161" s="3"/>
      <c r="I161" s="3"/>
      <c r="J161" s="3"/>
      <c r="K161" s="3"/>
      <c r="L161" s="3"/>
      <c r="M161" s="3"/>
      <c r="N161" s="3"/>
      <c r="O161" s="3"/>
      <c r="P161" s="3"/>
      <c r="Q161" s="3"/>
      <c r="R161" s="3"/>
      <c r="S161" s="3"/>
      <c r="T161" s="3"/>
    </row>
    <row r="162" spans="4:20" x14ac:dyDescent="0.25">
      <c r="D162" s="23"/>
      <c r="E162" s="23"/>
      <c r="F162" s="23"/>
      <c r="G162" s="23"/>
      <c r="H162" s="23"/>
      <c r="I162" s="23"/>
      <c r="J162" s="23"/>
      <c r="K162" s="23"/>
      <c r="L162" s="23"/>
      <c r="M162" s="23"/>
      <c r="N162" s="23"/>
      <c r="O162" s="23"/>
      <c r="P162" s="23"/>
      <c r="Q162" s="23"/>
      <c r="R162" s="23"/>
      <c r="S162" s="23"/>
      <c r="T162" s="23"/>
    </row>
    <row r="163" spans="4:20" x14ac:dyDescent="0.25">
      <c r="D163" s="23"/>
      <c r="E163" s="23"/>
      <c r="F163" s="23"/>
      <c r="G163" s="23"/>
      <c r="H163" s="23"/>
      <c r="I163" s="23"/>
      <c r="J163" s="23"/>
      <c r="K163" s="23"/>
      <c r="L163" s="23"/>
      <c r="M163" s="23"/>
      <c r="N163" s="23"/>
      <c r="O163" s="23"/>
      <c r="P163" s="23"/>
      <c r="Q163" s="23"/>
      <c r="R163" s="23"/>
      <c r="S163" s="23"/>
      <c r="T163" s="23"/>
    </row>
    <row r="164" spans="4:20" x14ac:dyDescent="0.25">
      <c r="D164" s="3"/>
      <c r="E164" s="3"/>
      <c r="F164" s="3"/>
      <c r="G164" s="3"/>
      <c r="H164" s="3"/>
      <c r="I164" s="3"/>
      <c r="J164" s="3"/>
      <c r="K164" s="3"/>
      <c r="L164" s="3"/>
      <c r="M164" s="3"/>
      <c r="N164" s="3"/>
      <c r="O164" s="3"/>
      <c r="P164" s="3"/>
      <c r="Q164" s="3"/>
      <c r="R164" s="3"/>
      <c r="S164" s="3"/>
      <c r="T164" s="3"/>
    </row>
    <row r="165" spans="4:20" x14ac:dyDescent="0.25">
      <c r="D165" s="3"/>
      <c r="E165" s="3"/>
      <c r="F165" s="3"/>
      <c r="G165" s="3"/>
      <c r="H165" s="3"/>
      <c r="I165" s="3"/>
      <c r="J165" s="3"/>
      <c r="K165" s="3"/>
      <c r="L165" s="3"/>
      <c r="M165" s="3"/>
      <c r="N165" s="3"/>
      <c r="O165" s="3"/>
      <c r="P165" s="3"/>
      <c r="Q165" s="3"/>
      <c r="R165" s="3"/>
      <c r="S165" s="3"/>
      <c r="T165" s="3"/>
    </row>
    <row r="166" spans="4:20" x14ac:dyDescent="0.25">
      <c r="D166" s="3"/>
      <c r="E166" s="3"/>
      <c r="F166" s="3"/>
      <c r="G166" s="3"/>
      <c r="H166" s="3"/>
      <c r="I166" s="3"/>
      <c r="J166" s="3"/>
      <c r="K166" s="3"/>
      <c r="L166" s="3"/>
      <c r="M166" s="3"/>
      <c r="N166" s="3"/>
      <c r="O166" s="3"/>
      <c r="P166" s="3"/>
      <c r="Q166" s="3"/>
      <c r="R166" s="3"/>
      <c r="S166" s="3"/>
      <c r="T166" s="3"/>
    </row>
    <row r="167" spans="4:20" s="6" customFormat="1" x14ac:dyDescent="0.25"/>
    <row r="168" spans="4:20" x14ac:dyDescent="0.25">
      <c r="D168" s="3"/>
      <c r="E168" s="3"/>
      <c r="F168" s="3"/>
      <c r="G168" s="3"/>
      <c r="H168" s="3"/>
      <c r="I168" s="3"/>
      <c r="J168" s="3"/>
      <c r="K168" s="3"/>
      <c r="L168" s="3"/>
      <c r="M168" s="3"/>
      <c r="N168" s="3"/>
      <c r="O168" s="3"/>
      <c r="P168" s="3"/>
      <c r="Q168" s="3"/>
      <c r="R168" s="3"/>
      <c r="S168" s="3"/>
      <c r="T168" s="3"/>
    </row>
    <row r="169" spans="4:20" x14ac:dyDescent="0.25">
      <c r="D169" s="23"/>
      <c r="E169" s="23"/>
      <c r="F169" s="23"/>
      <c r="G169" s="23"/>
      <c r="H169" s="23"/>
      <c r="I169" s="23"/>
      <c r="J169" s="23"/>
      <c r="K169" s="23"/>
      <c r="L169" s="23"/>
      <c r="M169" s="23"/>
      <c r="N169" s="23"/>
      <c r="O169" s="23"/>
      <c r="P169" s="23"/>
      <c r="Q169" s="23"/>
      <c r="R169" s="23"/>
      <c r="S169" s="23"/>
      <c r="T169" s="23"/>
    </row>
    <row r="170" spans="4:20" x14ac:dyDescent="0.25">
      <c r="D170" s="23"/>
      <c r="E170" s="23"/>
      <c r="F170" s="23"/>
      <c r="G170" s="23"/>
      <c r="H170" s="23"/>
      <c r="I170" s="23"/>
      <c r="J170" s="23"/>
      <c r="K170" s="23"/>
      <c r="L170" s="23"/>
      <c r="M170" s="23"/>
      <c r="N170" s="23"/>
      <c r="O170" s="23"/>
      <c r="P170" s="23"/>
      <c r="Q170" s="23"/>
      <c r="R170" s="23"/>
      <c r="S170" s="23"/>
      <c r="T170" s="23"/>
    </row>
    <row r="171" spans="4:20" x14ac:dyDescent="0.25">
      <c r="D171" s="3"/>
      <c r="E171" s="3"/>
      <c r="F171" s="3"/>
      <c r="G171" s="3"/>
      <c r="H171" s="3"/>
      <c r="I171" s="3"/>
      <c r="J171" s="3"/>
      <c r="K171" s="3"/>
      <c r="L171" s="3"/>
      <c r="M171" s="3"/>
      <c r="N171" s="3"/>
      <c r="O171" s="3"/>
      <c r="P171" s="3"/>
      <c r="Q171" s="3"/>
      <c r="R171" s="3"/>
      <c r="S171" s="3"/>
      <c r="T171" s="3"/>
    </row>
    <row r="172" spans="4:20" x14ac:dyDescent="0.25">
      <c r="D172" s="16"/>
      <c r="E172" s="16"/>
      <c r="F172" s="16"/>
      <c r="G172" s="16"/>
      <c r="H172" s="16"/>
      <c r="I172" s="16"/>
      <c r="J172" s="16"/>
      <c r="K172" s="16"/>
      <c r="L172" s="16"/>
      <c r="M172" s="16"/>
      <c r="N172" s="16"/>
      <c r="O172" s="16"/>
      <c r="P172" s="16"/>
      <c r="Q172" s="16"/>
      <c r="R172" s="16"/>
      <c r="S172" s="16"/>
      <c r="T172" s="16"/>
    </row>
    <row r="173" spans="4:20" x14ac:dyDescent="0.25">
      <c r="D173" s="16"/>
      <c r="E173" s="16"/>
      <c r="F173" s="16"/>
      <c r="G173" s="16"/>
      <c r="H173" s="16"/>
      <c r="I173" s="16"/>
      <c r="J173" s="16"/>
      <c r="K173" s="16"/>
      <c r="L173" s="16"/>
      <c r="M173" s="16"/>
      <c r="N173" s="16"/>
      <c r="O173" s="16"/>
      <c r="P173" s="16"/>
      <c r="Q173" s="16"/>
      <c r="R173" s="16"/>
      <c r="S173" s="16"/>
      <c r="T173" s="16"/>
    </row>
    <row r="174" spans="4:20" x14ac:dyDescent="0.25">
      <c r="D174" s="8"/>
      <c r="E174" s="8"/>
      <c r="F174" s="8"/>
      <c r="G174" s="8"/>
    </row>
    <row r="175" spans="4:20" x14ac:dyDescent="0.25">
      <c r="D175" s="16"/>
      <c r="E175" s="16"/>
      <c r="F175" s="16"/>
      <c r="G175" s="16"/>
    </row>
    <row r="176" spans="4:20" x14ac:dyDescent="0.25">
      <c r="D176" s="23"/>
      <c r="E176" s="23"/>
      <c r="F176" s="23"/>
      <c r="G176" s="23"/>
    </row>
    <row r="177" spans="4:7" x14ac:dyDescent="0.25">
      <c r="D177" s="23"/>
      <c r="E177" s="23"/>
      <c r="F177" s="23"/>
      <c r="G177" s="23"/>
    </row>
    <row r="178" spans="4:7" x14ac:dyDescent="0.25">
      <c r="D178" s="3"/>
      <c r="E178" s="3"/>
      <c r="F178" s="3"/>
      <c r="G178" s="3"/>
    </row>
    <row r="179" spans="4:7" x14ac:dyDescent="0.25">
      <c r="D179" s="3"/>
      <c r="E179" s="3"/>
      <c r="F179" s="3"/>
      <c r="G179" s="3"/>
    </row>
    <row r="180" spans="4:7" x14ac:dyDescent="0.25">
      <c r="D180" s="3"/>
      <c r="E180" s="3"/>
      <c r="F180" s="3"/>
      <c r="G180"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workbookViewId="0"/>
  </sheetViews>
  <sheetFormatPr defaultRowHeight="15" x14ac:dyDescent="0.25"/>
  <cols>
    <col min="1" max="1" width="36.140625" customWidth="1"/>
  </cols>
  <sheetData>
    <row r="1" spans="1:17" x14ac:dyDescent="0.25">
      <c r="A1" s="33" t="s">
        <v>52</v>
      </c>
    </row>
    <row r="2" spans="1:17" x14ac:dyDescent="0.25">
      <c r="A2" s="1" t="str">
        <f>'Table A-14'!A2</f>
        <v>year \ life</v>
      </c>
      <c r="B2" s="1">
        <f>'Table A-14'!B2</f>
        <v>2.5</v>
      </c>
      <c r="C2" s="1">
        <f>'Table A-14'!C2</f>
        <v>3</v>
      </c>
      <c r="D2" s="1">
        <f>'Table A-14'!D2</f>
        <v>3.5</v>
      </c>
      <c r="E2" s="1">
        <f>'Table A-14'!E2</f>
        <v>4</v>
      </c>
      <c r="F2" s="1">
        <f>'Table A-14'!F2</f>
        <v>5</v>
      </c>
      <c r="G2" s="1">
        <f>'Table A-14'!G2</f>
        <v>6</v>
      </c>
      <c r="H2" s="1">
        <f>'Table A-14'!H2</f>
        <v>6.5</v>
      </c>
      <c r="I2" s="1">
        <f>'Table A-14'!I2</f>
        <v>7</v>
      </c>
      <c r="J2" s="1">
        <f>'Table A-14'!J2</f>
        <v>7.5</v>
      </c>
      <c r="K2" s="1">
        <f>'Table A-14'!K2</f>
        <v>8</v>
      </c>
      <c r="L2" s="1">
        <f>'Table A-14'!L2</f>
        <v>8.5</v>
      </c>
      <c r="M2" s="1">
        <f>'Table A-14'!M2</f>
        <v>9</v>
      </c>
      <c r="N2" s="1">
        <f>'Table A-14'!N2</f>
        <v>9.5</v>
      </c>
      <c r="O2" s="1">
        <f>'Table A-14'!O2</f>
        <v>10</v>
      </c>
      <c r="P2" s="1"/>
      <c r="Q2" s="1"/>
    </row>
    <row r="3" spans="1:17" x14ac:dyDescent="0.25">
      <c r="A3" s="1">
        <f>'Table A-14'!A3</f>
        <v>1</v>
      </c>
      <c r="B3" s="3">
        <f>VDB(100,0,B$2,MAX(0,$A3-1.5),MIN(B$2,$A3-0.5),1.5)-'Table A-14'!B3</f>
        <v>0</v>
      </c>
      <c r="C3" s="3">
        <f>VDB(100,0,C$2,MAX(0,$A3-1.5),MIN(C$2,$A3-0.5),1.5)-'Table A-14'!C3</f>
        <v>0</v>
      </c>
      <c r="D3" s="3">
        <f>VDB(100,0,D$2,MAX(0,$A3-1.5),MIN(D$2,$A3-0.5),1.5)-'Table A-14'!D3</f>
        <v>0</v>
      </c>
      <c r="E3" s="3">
        <f>VDB(100,0,E$2,MAX(0,$A3-1.5),MIN(E$2,$A3-0.5),1.5)-'Table A-14'!E3</f>
        <v>0</v>
      </c>
      <c r="F3" s="3">
        <f>VDB(100,0,F$2,MAX(0,$A3-1.5),MIN(F$2,$A3-0.5),1.5)-'Table A-14'!F3</f>
        <v>0</v>
      </c>
      <c r="G3" s="3">
        <f>VDB(100,0,G$2,MAX(0,$A3-1.5),MIN(G$2,$A3-0.5),1.5)-'Table A-14'!G3</f>
        <v>0</v>
      </c>
      <c r="H3" s="3">
        <f>VDB(100,0,H$2,MAX(0,$A3-1.5),MIN(H$2,$A3-0.5),1.5)-'Table A-14'!H3</f>
        <v>0</v>
      </c>
      <c r="I3" s="3">
        <f>VDB(100,0,I$2,MAX(0,$A3-1.5),MIN(I$2,$A3-0.5),1.5)-'Table A-14'!I3</f>
        <v>0</v>
      </c>
      <c r="J3" s="3">
        <f>VDB(100,0,J$2,MAX(0,$A3-1.5),MIN(J$2,$A3-0.5),1.5)-'Table A-14'!J3</f>
        <v>0</v>
      </c>
      <c r="K3" s="3">
        <f>VDB(100,0,K$2,MAX(0,$A3-1.5),MIN(K$2,$A3-0.5),1.5)-'Table A-14'!K3</f>
        <v>0</v>
      </c>
      <c r="L3" s="3">
        <f>VDB(100,0,L$2,MAX(0,$A3-1.5),MIN(L$2,$A3-0.5),1.5)-'Table A-14'!L3</f>
        <v>0</v>
      </c>
      <c r="M3" s="3">
        <f>VDB(100,0,M$2,MAX(0,$A3-1.5),MIN(M$2,$A3-0.5),1.5)-'Table A-14'!M3</f>
        <v>0</v>
      </c>
      <c r="N3" s="3">
        <f>VDB(100,0,N$2,MAX(0,$A3-1.5),MIN(N$2,$A3-0.5),1.5)-'Table A-14'!N3</f>
        <v>0</v>
      </c>
      <c r="O3" s="3">
        <f>VDB(100,0,O$2,MAX(0,$A3-1.5),MIN(O$2,$A3-0.5),1.5)-'Table A-14'!O3</f>
        <v>0</v>
      </c>
    </row>
    <row r="4" spans="1:17" x14ac:dyDescent="0.25">
      <c r="A4" s="1">
        <f>'Table A-14'!A4</f>
        <v>2</v>
      </c>
      <c r="B4" s="32"/>
      <c r="C4" s="3">
        <f>VDB(100,0,C$2,MAX(0,$A4-1.5),MIN(C$2,$A4-0.5),1.5)-'Table A-14'!C4</f>
        <v>0</v>
      </c>
      <c r="D4" s="3">
        <f>VDB(100,0,D$2,MAX(0,$A4-1.5),MIN(D$2,$A4-0.5),1.5)-'Table A-14'!D4</f>
        <v>0</v>
      </c>
      <c r="E4" s="3">
        <f>VDB(100,0,E$2,MAX(0,$A4-1.5),MIN(E$2,$A4-0.5),1.5)-'Table A-14'!E4</f>
        <v>0</v>
      </c>
      <c r="F4" s="3">
        <f>VDB(100,0,F$2,MAX(0,$A4-1.5),MIN(F$2,$A4-0.5),1.5)-'Table A-14'!F4</f>
        <v>0</v>
      </c>
      <c r="G4" s="3">
        <f>VDB(100,0,G$2,MAX(0,$A4-1.5),MIN(G$2,$A4-0.5),1.5)-'Table A-14'!G4</f>
        <v>0</v>
      </c>
      <c r="H4" s="3">
        <f>VDB(100,0,H$2,MAX(0,$A4-1.5),MIN(H$2,$A4-0.5),1.5)-'Table A-14'!H4</f>
        <v>0</v>
      </c>
      <c r="I4" s="3">
        <f>VDB(100,0,I$2,MAX(0,$A4-1.5),MIN(I$2,$A4-0.5),1.5)-'Table A-14'!I4</f>
        <v>0</v>
      </c>
      <c r="J4" s="3">
        <f>VDB(100,0,J$2,MAX(0,$A4-1.5),MIN(J$2,$A4-0.5),1.5)-'Table A-14'!J4</f>
        <v>0</v>
      </c>
      <c r="K4" s="3">
        <f>VDB(100,0,K$2,MAX(0,$A4-1.5),MIN(K$2,$A4-0.5),1.5)-'Table A-14'!K4</f>
        <v>0</v>
      </c>
      <c r="L4" s="3">
        <f>VDB(100,0,L$2,MAX(0,$A4-1.5),MIN(L$2,$A4-0.5),1.5)-'Table A-14'!L4</f>
        <v>0</v>
      </c>
      <c r="M4" s="3">
        <f>VDB(100,0,M$2,MAX(0,$A4-1.5),MIN(M$2,$A4-0.5),1.5)-'Table A-14'!M4</f>
        <v>0</v>
      </c>
      <c r="N4" s="3">
        <f>VDB(100,0,N$2,MAX(0,$A4-1.5),MIN(N$2,$A4-0.5),1.5)-'Table A-14'!N4</f>
        <v>0</v>
      </c>
      <c r="O4" s="3">
        <f>VDB(100,0,O$2,MAX(0,$A4-1.5),MIN(O$2,$A4-0.5),1.5)-'Table A-14'!O4</f>
        <v>0</v>
      </c>
    </row>
    <row r="5" spans="1:17" x14ac:dyDescent="0.25">
      <c r="A5" s="1">
        <f>'Table A-14'!A5</f>
        <v>3</v>
      </c>
      <c r="B5" s="32"/>
      <c r="C5" s="3">
        <f>VDB(100,0,C$2,MAX(0,$A5-1.5),MIN(C$2,$A5-0.5),1.5)-'Table A-14'!C5</f>
        <v>0</v>
      </c>
      <c r="D5" s="3">
        <f>VDB(100,0,D$2,MAX(0,$A5-1.5),MIN(D$2,$A5-0.5),1.5)-'Table A-14'!D5</f>
        <v>0</v>
      </c>
      <c r="E5" s="3">
        <f>VDB(100,0,E$2,MAX(0,$A5-1.5),MIN(E$2,$A5-0.5),1.5)-'Table A-14'!E5</f>
        <v>0</v>
      </c>
      <c r="F5" s="3">
        <f>VDB(100,0,F$2,MAX(0,$A5-1.5),MIN(F$2,$A5-0.5),1.5)-'Table A-14'!F5</f>
        <v>0</v>
      </c>
      <c r="G5" s="3">
        <f>VDB(100,0,G$2,MAX(0,$A5-1.5),MIN(G$2,$A5-0.5),1.5)-'Table A-14'!G5</f>
        <v>0</v>
      </c>
      <c r="H5" s="3">
        <f>VDB(100,0,H$2,MAX(0,$A5-1.5),MIN(H$2,$A5-0.5),1.5)-'Table A-14'!H5</f>
        <v>0</v>
      </c>
      <c r="I5" s="3">
        <f>VDB(100,0,I$2,MAX(0,$A5-1.5),MIN(I$2,$A5-0.5),1.5)-'Table A-14'!I5</f>
        <v>0</v>
      </c>
      <c r="J5" s="3">
        <f>VDB(100,0,J$2,MAX(0,$A5-1.5),MIN(J$2,$A5-0.5),1.5)-'Table A-14'!J5</f>
        <v>0</v>
      </c>
      <c r="K5" s="3">
        <f>VDB(100,0,K$2,MAX(0,$A5-1.5),MIN(K$2,$A5-0.5),1.5)-'Table A-14'!K5</f>
        <v>0</v>
      </c>
      <c r="L5" s="3">
        <f>VDB(100,0,L$2,MAX(0,$A5-1.5),MIN(L$2,$A5-0.5),1.5)-'Table A-14'!L5</f>
        <v>0</v>
      </c>
      <c r="M5" s="3">
        <f>VDB(100,0,M$2,MAX(0,$A5-1.5),MIN(M$2,$A5-0.5),1.5)-'Table A-14'!M5</f>
        <v>0</v>
      </c>
      <c r="N5" s="3">
        <f>VDB(100,0,N$2,MAX(0,$A5-1.5),MIN(N$2,$A5-0.5),1.5)-'Table A-14'!N5</f>
        <v>0</v>
      </c>
      <c r="O5" s="3">
        <f>VDB(100,0,O$2,MAX(0,$A5-1.5),MIN(O$2,$A5-0.5),1.5)-'Table A-14'!O5</f>
        <v>0</v>
      </c>
    </row>
    <row r="6" spans="1:17" x14ac:dyDescent="0.25">
      <c r="A6" s="1">
        <f>'Table A-14'!A6</f>
        <v>4</v>
      </c>
      <c r="B6" s="32"/>
      <c r="C6" s="3">
        <f>VDB(100,0,C$2,MAX(0,$A6-1.5),MIN(C$2,$A6-0.5),1.5)-'Table A-14'!C6</f>
        <v>0</v>
      </c>
      <c r="D6" s="3">
        <f>VDB(100,0,D$2,MAX(0,$A6-1.5),MIN(D$2,$A6-0.5),1.5)-'Table A-14'!D6</f>
        <v>0</v>
      </c>
      <c r="E6" s="3">
        <f>VDB(100,0,E$2,MAX(0,$A6-1.5),MIN(E$2,$A6-0.5),1.5)-'Table A-14'!E6</f>
        <v>0</v>
      </c>
      <c r="F6" s="3">
        <f>VDB(100,0,F$2,MAX(0,$A6-1.5),MIN(F$2,$A6-0.5),1.5)-'Table A-14'!F6</f>
        <v>0</v>
      </c>
      <c r="G6" s="3">
        <f>VDB(100,0,G$2,MAX(0,$A6-1.5),MIN(G$2,$A6-0.5),1.5)-'Table A-14'!G6</f>
        <v>0</v>
      </c>
      <c r="H6" s="3">
        <f>VDB(100,0,H$2,MAX(0,$A6-1.5),MIN(H$2,$A6-0.5),1.5)-'Table A-14'!H6</f>
        <v>0</v>
      </c>
      <c r="I6" s="3">
        <f>VDB(100,0,I$2,MAX(0,$A6-1.5),MIN(I$2,$A6-0.5),1.5)-'Table A-14'!I6</f>
        <v>0</v>
      </c>
      <c r="J6" s="3">
        <f>VDB(100,0,J$2,MAX(0,$A6-1.5),MIN(J$2,$A6-0.5),1.5)-'Table A-14'!J6</f>
        <v>0</v>
      </c>
      <c r="K6" s="3">
        <f>VDB(100,0,K$2,MAX(0,$A6-1.5),MIN(K$2,$A6-0.5),1.5)-'Table A-14'!K6</f>
        <v>0</v>
      </c>
      <c r="L6" s="3">
        <f>VDB(100,0,L$2,MAX(0,$A6-1.5),MIN(L$2,$A6-0.5),1.5)-'Table A-14'!L6</f>
        <v>0</v>
      </c>
      <c r="M6" s="3">
        <f>VDB(100,0,M$2,MAX(0,$A6-1.5),MIN(M$2,$A6-0.5),1.5)-'Table A-14'!M6</f>
        <v>0</v>
      </c>
      <c r="N6" s="3">
        <f>VDB(100,0,N$2,MAX(0,$A6-1.5),MIN(N$2,$A6-0.5),1.5)-'Table A-14'!N6</f>
        <v>0</v>
      </c>
      <c r="O6" s="3">
        <f>VDB(100,0,O$2,MAX(0,$A6-1.5),MIN(O$2,$A6-0.5),1.5)-'Table A-14'!O6</f>
        <v>0</v>
      </c>
    </row>
    <row r="7" spans="1:17" x14ac:dyDescent="0.25">
      <c r="A7" s="1">
        <f>'Table A-14'!A7</f>
        <v>5</v>
      </c>
      <c r="B7" s="32"/>
      <c r="C7" s="3"/>
      <c r="D7" s="3">
        <f>VDB(100,0,D$2,MAX(0,$A7-1.5),MIN(D$2,$A7-0.5),1.5)-'Table A-14'!D7</f>
        <v>0</v>
      </c>
      <c r="E7" s="3">
        <f>VDB(100,0,E$2,MAX(0,$A7-1.5),MIN(E$2,$A7-0.5),1.5)-'Table A-14'!E7</f>
        <v>0</v>
      </c>
      <c r="F7" s="3">
        <f>VDB(100,0,F$2,MAX(0,$A7-1.5),MIN(F$2,$A7-0.5),1.5)-'Table A-14'!F7</f>
        <v>0</v>
      </c>
      <c r="G7" s="3">
        <f>VDB(100,0,G$2,MAX(0,$A7-1.5),MIN(G$2,$A7-0.5),1.5)-'Table A-14'!G7</f>
        <v>0</v>
      </c>
      <c r="H7" s="3">
        <f>VDB(100,0,H$2,MAX(0,$A7-1.5),MIN(H$2,$A7-0.5),1.5)-'Table A-14'!H7</f>
        <v>0</v>
      </c>
      <c r="I7" s="3">
        <f>VDB(100,0,I$2,MAX(0,$A7-1.5),MIN(I$2,$A7-0.5),1.5)-'Table A-14'!I7</f>
        <v>0</v>
      </c>
      <c r="J7" s="3">
        <f>VDB(100,0,J$2,MAX(0,$A7-1.5),MIN(J$2,$A7-0.5),1.5)-'Table A-14'!J7</f>
        <v>0</v>
      </c>
      <c r="K7" s="3">
        <f>VDB(100,0,K$2,MAX(0,$A7-1.5),MIN(K$2,$A7-0.5),1.5)-'Table A-14'!K7</f>
        <v>0</v>
      </c>
      <c r="L7" s="3">
        <f>VDB(100,0,L$2,MAX(0,$A7-1.5),MIN(L$2,$A7-0.5),1.5)-'Table A-14'!L7</f>
        <v>0</v>
      </c>
      <c r="M7" s="3">
        <f>VDB(100,0,M$2,MAX(0,$A7-1.5),MIN(M$2,$A7-0.5),1.5)-'Table A-14'!M7</f>
        <v>0</v>
      </c>
      <c r="N7" s="3">
        <f>VDB(100,0,N$2,MAX(0,$A7-1.5),MIN(N$2,$A7-0.5),1.5)-'Table A-14'!N7</f>
        <v>0</v>
      </c>
      <c r="O7" s="3">
        <f>VDB(100,0,O$2,MAX(0,$A7-1.5),MIN(O$2,$A7-0.5),1.5)-'Table A-14'!O7</f>
        <v>0</v>
      </c>
    </row>
    <row r="8" spans="1:17" x14ac:dyDescent="0.25">
      <c r="A8" s="1">
        <f>'Table A-14'!A8</f>
        <v>6</v>
      </c>
      <c r="B8" s="32"/>
      <c r="C8" s="3"/>
      <c r="D8" s="3"/>
      <c r="E8" s="3"/>
      <c r="F8" s="3">
        <f>VDB(100,0,F$2,MAX(0,$A8-1.5),MIN(F$2,$A8-0.5),1.5)-'Table A-14'!F8</f>
        <v>0</v>
      </c>
      <c r="G8" s="3">
        <f>VDB(100,0,G$2,MAX(0,$A8-1.5),MIN(G$2,$A8-0.5),1.5)-'Table A-14'!G8</f>
        <v>0</v>
      </c>
      <c r="H8" s="3">
        <f>VDB(100,0,H$2,MAX(0,$A8-1.5),MIN(H$2,$A8-0.5),1.5)-'Table A-14'!H8</f>
        <v>0</v>
      </c>
      <c r="I8" s="3">
        <f>VDB(100,0,I$2,MAX(0,$A8-1.5),MIN(I$2,$A8-0.5),1.5)-'Table A-14'!I8</f>
        <v>0</v>
      </c>
      <c r="J8" s="3">
        <f>VDB(100,0,J$2,MAX(0,$A8-1.5),MIN(J$2,$A8-0.5),1.5)-'Table A-14'!J8</f>
        <v>0</v>
      </c>
      <c r="K8" s="3">
        <f>VDB(100,0,K$2,MAX(0,$A8-1.5),MIN(K$2,$A8-0.5),1.5)-'Table A-14'!K8</f>
        <v>0</v>
      </c>
      <c r="L8" s="3">
        <f>VDB(100,0,L$2,MAX(0,$A8-1.5),MIN(L$2,$A8-0.5),1.5)-'Table A-14'!L8</f>
        <v>0</v>
      </c>
      <c r="M8" s="3">
        <f>VDB(100,0,M$2,MAX(0,$A8-1.5),MIN(M$2,$A8-0.5),1.5)-'Table A-14'!M8</f>
        <v>0</v>
      </c>
      <c r="N8" s="3">
        <f>VDB(100,0,N$2,MAX(0,$A8-1.5),MIN(N$2,$A8-0.5),1.5)-'Table A-14'!N8</f>
        <v>0</v>
      </c>
      <c r="O8" s="3">
        <f>VDB(100,0,O$2,MAX(0,$A8-1.5),MIN(O$2,$A8-0.5),1.5)-'Table A-14'!O8</f>
        <v>0</v>
      </c>
    </row>
    <row r="9" spans="1:17" x14ac:dyDescent="0.25">
      <c r="A9" s="1">
        <f>'Table A-14'!A9</f>
        <v>7</v>
      </c>
      <c r="B9" s="32"/>
      <c r="C9" s="3"/>
      <c r="D9" s="3"/>
      <c r="E9" s="3"/>
      <c r="F9" s="3"/>
      <c r="G9" s="3">
        <f>VDB(100,0,G$2,MAX(0,$A9-1.5),MIN(G$2,$A9-0.5),1.5)-'Table A-14'!G9</f>
        <v>0</v>
      </c>
      <c r="H9" s="3">
        <f>VDB(100,0,H$2,MAX(0,$A9-1.5),MIN(H$2,$A9-0.5),1.5)-'Table A-14'!H9</f>
        <v>0</v>
      </c>
      <c r="I9" s="3">
        <f>VDB(100,0,I$2,MAX(0,$A9-1.5),MIN(I$2,$A9-0.5),1.5)-'Table A-14'!I9</f>
        <v>0</v>
      </c>
      <c r="J9" s="3">
        <f>VDB(100,0,J$2,MAX(0,$A9-1.5),MIN(J$2,$A9-0.5),1.5)-'Table A-14'!J9</f>
        <v>0</v>
      </c>
      <c r="K9" s="3">
        <f>VDB(100,0,K$2,MAX(0,$A9-1.5),MIN(K$2,$A9-0.5),1.5)-'Table A-14'!K9</f>
        <v>0</v>
      </c>
      <c r="L9" s="3">
        <f>VDB(100,0,L$2,MAX(0,$A9-1.5),MIN(L$2,$A9-0.5),1.5)-'Table A-14'!L9</f>
        <v>0</v>
      </c>
      <c r="M9" s="3">
        <f>VDB(100,0,M$2,MAX(0,$A9-1.5),MIN(M$2,$A9-0.5),1.5)-'Table A-14'!M9</f>
        <v>0</v>
      </c>
      <c r="N9" s="3">
        <f>VDB(100,0,N$2,MAX(0,$A9-1.5),MIN(N$2,$A9-0.5),1.5)-'Table A-14'!N9</f>
        <v>0</v>
      </c>
      <c r="O9" s="3">
        <f>VDB(100,0,O$2,MAX(0,$A9-1.5),MIN(O$2,$A9-0.5),1.5)-'Table A-14'!O9</f>
        <v>0</v>
      </c>
    </row>
    <row r="10" spans="1:17" x14ac:dyDescent="0.25">
      <c r="A10" s="1">
        <f>'Table A-14'!A10</f>
        <v>8</v>
      </c>
      <c r="B10" s="32"/>
      <c r="C10" s="3"/>
      <c r="D10" s="3"/>
      <c r="E10" s="3"/>
      <c r="F10" s="3"/>
      <c r="G10" s="3"/>
      <c r="H10" s="3">
        <f>VDB(100,0,H$2,MAX(0,$A10-1.5),MIN(H$2,$A10-0.5),1.5)-'Table A-14'!H10</f>
        <v>0</v>
      </c>
      <c r="I10" s="3">
        <f>VDB(100,0,I$2,MAX(0,$A10-1.5),MIN(I$2,$A10-0.5),1.5)-'Table A-14'!I10</f>
        <v>0</v>
      </c>
      <c r="J10" s="3">
        <f>VDB(100,0,J$2,MAX(0,$A10-1.5),MIN(J$2,$A10-0.5),1.5)-'Table A-14'!J10</f>
        <v>0</v>
      </c>
      <c r="K10" s="3">
        <f>VDB(100,0,K$2,MAX(0,$A10-1.5),MIN(K$2,$A10-0.5),1.5)-'Table A-14'!K10</f>
        <v>0</v>
      </c>
      <c r="L10" s="3">
        <f>VDB(100,0,L$2,MAX(0,$A10-1.5),MIN(L$2,$A10-0.5),1.5)-'Table A-14'!L10</f>
        <v>0</v>
      </c>
      <c r="M10" s="3">
        <f>VDB(100,0,M$2,MAX(0,$A10-1.5),MIN(M$2,$A10-0.5),1.5)-'Table A-14'!M10</f>
        <v>0</v>
      </c>
      <c r="N10" s="3">
        <f>VDB(100,0,N$2,MAX(0,$A10-1.5),MIN(N$2,$A10-0.5),1.5)-'Table A-14'!N10</f>
        <v>0</v>
      </c>
      <c r="O10" s="3">
        <f>VDB(100,0,O$2,MAX(0,$A10-1.5),MIN(O$2,$A10-0.5),1.5)-'Table A-14'!O10</f>
        <v>0</v>
      </c>
    </row>
    <row r="11" spans="1:17" x14ac:dyDescent="0.25">
      <c r="A11" s="1">
        <f>'Table A-14'!A11</f>
        <v>9</v>
      </c>
      <c r="B11" s="32"/>
      <c r="C11" s="3"/>
      <c r="D11" s="3"/>
      <c r="E11" s="3"/>
      <c r="F11" s="3"/>
      <c r="G11" s="3"/>
      <c r="H11" s="3"/>
      <c r="I11" s="3"/>
      <c r="J11" s="3">
        <f>VDB(100,0,J$2,MAX(0,$A11-1.5),MIN(J$2,$A11-0.5),1.5)-'Table A-14'!J11</f>
        <v>0</v>
      </c>
      <c r="K11" s="3">
        <f>VDB(100,0,K$2,MAX(0,$A11-1.5),MIN(K$2,$A11-0.5),1.5)-'Table A-14'!K11</f>
        <v>0</v>
      </c>
      <c r="L11" s="3">
        <f>VDB(100,0,L$2,MAX(0,$A11-1.5),MIN(L$2,$A11-0.5),1.5)-'Table A-14'!L11</f>
        <v>0</v>
      </c>
      <c r="M11" s="3">
        <f>VDB(100,0,M$2,MAX(0,$A11-1.5),MIN(M$2,$A11-0.5),1.5)-'Table A-14'!M11</f>
        <v>0</v>
      </c>
      <c r="N11" s="3">
        <f>VDB(100,0,N$2,MAX(0,$A11-1.5),MIN(N$2,$A11-0.5),1.5)-'Table A-14'!N11</f>
        <v>0</v>
      </c>
      <c r="O11" s="3">
        <f>VDB(100,0,O$2,MAX(0,$A11-1.5),MIN(O$2,$A11-0.5),1.5)-'Table A-14'!O11</f>
        <v>0</v>
      </c>
    </row>
    <row r="12" spans="1:17" x14ac:dyDescent="0.25">
      <c r="A12" s="1">
        <f>'Table A-14'!A12</f>
        <v>10</v>
      </c>
      <c r="B12" s="32"/>
      <c r="C12" s="3"/>
      <c r="D12" s="3"/>
      <c r="E12" s="3"/>
      <c r="F12" s="3"/>
      <c r="G12" s="3"/>
      <c r="H12" s="3"/>
      <c r="I12" s="3"/>
      <c r="J12" s="3"/>
      <c r="K12" s="3"/>
      <c r="L12" s="3">
        <f>VDB(100,0,L$2,MAX(0,$A12-1.5),MIN(L$2,$A12-0.5),1.5)-'Table A-14'!L12</f>
        <v>0</v>
      </c>
      <c r="M12" s="3">
        <f>VDB(100,0,M$2,MAX(0,$A12-1.5),MIN(M$2,$A12-0.5),1.5)-'Table A-14'!M12</f>
        <v>0</v>
      </c>
      <c r="N12" s="3">
        <f>VDB(100,0,N$2,MAX(0,$A12-1.5),MIN(N$2,$A12-0.5),1.5)-'Table A-14'!N12</f>
        <v>0</v>
      </c>
      <c r="O12" s="3">
        <f>VDB(100,0,O$2,MAX(0,$A12-1.5),MIN(O$2,$A12-0.5),1.5)-'Table A-14'!O12</f>
        <v>0</v>
      </c>
    </row>
    <row r="13" spans="1:17" x14ac:dyDescent="0.25">
      <c r="A13" s="1">
        <f>'Table A-14'!A13</f>
        <v>11</v>
      </c>
      <c r="B13" s="32"/>
      <c r="C13" s="3"/>
      <c r="D13" s="3"/>
      <c r="E13" s="3"/>
      <c r="F13" s="3"/>
      <c r="G13" s="3"/>
      <c r="H13" s="3"/>
      <c r="I13" s="3"/>
      <c r="J13" s="3"/>
      <c r="K13" s="3"/>
      <c r="L13" s="3"/>
      <c r="M13" s="3"/>
      <c r="N13" s="3">
        <f>VDB(100,0,N$2,MAX(0,$A13-1.5),MIN(N$2,$A13-0.5),1.5)-'Table A-14'!N13</f>
        <v>0</v>
      </c>
      <c r="O13" s="3">
        <f>VDB(100,0,O$2,MAX(0,$A13-1.5),MIN(O$2,$A13-0.5),1.5)-'Table A-14'!O13</f>
        <v>0</v>
      </c>
    </row>
    <row r="14" spans="1:17" x14ac:dyDescent="0.25">
      <c r="A14" s="1"/>
      <c r="B14" s="32"/>
      <c r="C14" s="32"/>
      <c r="D14" s="32"/>
      <c r="E14" s="32"/>
      <c r="F14" s="32"/>
      <c r="G14" s="32"/>
      <c r="H14" s="32"/>
      <c r="I14" s="32"/>
      <c r="J14" s="32"/>
      <c r="K14" s="32"/>
      <c r="L14" s="32"/>
      <c r="M14" s="32"/>
      <c r="N14" s="32"/>
      <c r="O14" s="32"/>
    </row>
    <row r="15" spans="1:17" x14ac:dyDescent="0.25">
      <c r="A15" s="1"/>
      <c r="B15" s="32"/>
      <c r="C15" s="32"/>
      <c r="D15" s="32"/>
      <c r="E15" s="32"/>
      <c r="F15" s="32"/>
      <c r="G15" s="32"/>
      <c r="H15" s="32"/>
      <c r="I15" s="32"/>
      <c r="J15" s="32"/>
      <c r="K15" s="32"/>
      <c r="L15" s="32"/>
      <c r="M15" s="32"/>
      <c r="N15" s="32"/>
      <c r="O15" s="32"/>
    </row>
    <row r="16" spans="1:17" x14ac:dyDescent="0.25">
      <c r="A16" s="1"/>
      <c r="B16" s="32"/>
      <c r="C16" s="32"/>
      <c r="D16" s="32"/>
      <c r="E16" s="32"/>
      <c r="F16" s="32"/>
      <c r="G16" s="32"/>
      <c r="H16" s="32"/>
      <c r="I16" s="32"/>
      <c r="J16" s="32"/>
      <c r="K16" s="32"/>
      <c r="L16" s="32"/>
      <c r="M16" s="32"/>
      <c r="N16" s="32"/>
      <c r="O16" s="32"/>
    </row>
    <row r="17" spans="1:15" x14ac:dyDescent="0.25">
      <c r="A17" s="1"/>
      <c r="B17" s="32"/>
      <c r="C17" s="32"/>
      <c r="D17" s="32"/>
      <c r="E17" s="32"/>
      <c r="F17" s="32"/>
      <c r="G17" s="32"/>
      <c r="H17" s="32"/>
      <c r="I17" s="32"/>
      <c r="J17" s="32"/>
      <c r="K17" s="32"/>
      <c r="L17" s="32"/>
      <c r="M17" s="32"/>
      <c r="N17" s="32"/>
      <c r="O17" s="32"/>
    </row>
    <row r="18" spans="1:15" x14ac:dyDescent="0.25">
      <c r="A18" s="1"/>
      <c r="B18" s="32"/>
      <c r="C18" s="32"/>
      <c r="D18" s="32"/>
      <c r="E18" s="32"/>
      <c r="F18" s="32"/>
      <c r="G18" s="32"/>
      <c r="H18" s="32"/>
      <c r="I18" s="32"/>
      <c r="J18" s="32"/>
      <c r="K18" s="32"/>
      <c r="L18" s="32"/>
      <c r="M18" s="32"/>
      <c r="N18" s="32"/>
      <c r="O18" s="32"/>
    </row>
    <row r="19" spans="1:15" x14ac:dyDescent="0.25">
      <c r="A19" s="1"/>
      <c r="B19" s="32"/>
      <c r="C19" s="32"/>
      <c r="D19" s="32"/>
      <c r="E19" s="32"/>
      <c r="F19" s="32"/>
      <c r="G19" s="32"/>
      <c r="H19" s="32"/>
      <c r="I19" s="32"/>
      <c r="J19" s="32"/>
      <c r="K19" s="32"/>
      <c r="L19" s="32"/>
      <c r="M19" s="32"/>
      <c r="N19" s="32"/>
      <c r="O19" s="32"/>
    </row>
    <row r="20" spans="1:15" x14ac:dyDescent="0.25">
      <c r="A20" s="1"/>
      <c r="B20" s="32"/>
      <c r="C20" s="32"/>
      <c r="D20" s="32"/>
      <c r="E20" s="32"/>
      <c r="F20" s="32"/>
      <c r="G20" s="32"/>
      <c r="H20" s="32"/>
      <c r="I20" s="32"/>
      <c r="J20" s="32"/>
      <c r="K20" s="32"/>
      <c r="L20" s="32"/>
      <c r="M20" s="32"/>
      <c r="N20" s="32"/>
      <c r="O20" s="32"/>
    </row>
    <row r="21" spans="1:15" x14ac:dyDescent="0.25">
      <c r="A21" s="1"/>
      <c r="B21" s="32"/>
      <c r="C21" s="32"/>
      <c r="D21" s="32"/>
      <c r="E21" s="32"/>
      <c r="F21" s="32"/>
      <c r="G21" s="32"/>
      <c r="H21" s="32"/>
      <c r="I21" s="32"/>
      <c r="J21" s="32"/>
      <c r="K21" s="32"/>
      <c r="L21" s="32"/>
      <c r="M21" s="32"/>
      <c r="N21" s="32"/>
      <c r="O21" s="32"/>
    </row>
    <row r="22" spans="1:15" x14ac:dyDescent="0.25">
      <c r="A22" s="1"/>
      <c r="B22" s="32"/>
      <c r="C22" s="32"/>
      <c r="D22" s="32"/>
      <c r="E22" s="32"/>
      <c r="F22" s="32"/>
      <c r="G22" s="32"/>
      <c r="H22" s="32"/>
      <c r="I22" s="32"/>
      <c r="J22" s="32"/>
      <c r="K22" s="32"/>
      <c r="L22" s="32"/>
      <c r="M22" s="32"/>
      <c r="N22" s="32"/>
      <c r="O22" s="32"/>
    </row>
    <row r="23" spans="1:15" x14ac:dyDescent="0.25">
      <c r="A23" s="1"/>
      <c r="B23" s="32"/>
      <c r="C23" s="32"/>
      <c r="D23" s="32"/>
      <c r="E23" s="32"/>
      <c r="F23" s="32"/>
      <c r="G23" s="32"/>
      <c r="H23" s="32"/>
      <c r="I23" s="32"/>
      <c r="J23" s="32"/>
      <c r="K23" s="32"/>
      <c r="L23" s="32"/>
      <c r="M23" s="32"/>
      <c r="N23" s="32"/>
      <c r="O23" s="32"/>
    </row>
    <row r="24" spans="1:15" x14ac:dyDescent="0.25">
      <c r="A24" s="1"/>
    </row>
    <row r="25" spans="1:15" x14ac:dyDescent="0.25">
      <c r="A25" s="1"/>
      <c r="C25" s="25"/>
    </row>
    <row r="26" spans="1:15" x14ac:dyDescent="0.25">
      <c r="A26" s="1"/>
      <c r="C26" s="25"/>
    </row>
    <row r="27" spans="1:15" x14ac:dyDescent="0.25">
      <c r="C27"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Description</vt:lpstr>
      <vt:lpstr>Interesting cases</vt:lpstr>
      <vt:lpstr>Table A-1</vt:lpstr>
      <vt:lpstr>Table A-2</vt:lpstr>
      <vt:lpstr>Table A-3</vt:lpstr>
      <vt:lpstr>Table A-4</vt:lpstr>
      <vt:lpstr>Table A-5</vt:lpstr>
      <vt:lpstr>Table A-14</vt:lpstr>
      <vt:lpstr>A-14 check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R King</dc:creator>
  <cp:lastModifiedBy>D R King</cp:lastModifiedBy>
  <dcterms:created xsi:type="dcterms:W3CDTF">2014-03-30T19:39:48Z</dcterms:created>
  <dcterms:modified xsi:type="dcterms:W3CDTF">2014-04-01T10:15:06Z</dcterms:modified>
</cp:coreProperties>
</file>